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Gpo. Unico" sheetId="2" r:id="rId2"/>
    <sheet name="Resumen" sheetId="3" r:id="rId3"/>
    <sheet name="calculoA" sheetId="4" state="hidden" r:id="rId4"/>
    <sheet name="calculoB" sheetId="5" state="hidden" r:id="rId5"/>
    <sheet name="calculoC" sheetId="6" state="hidden" r:id="rId6"/>
    <sheet name="calculoD" sheetId="7" state="hidden" r:id="rId7"/>
    <sheet name="calculoE" sheetId="8" state="hidden" r:id="rId8"/>
    <sheet name="calculoF" sheetId="9" state="hidden" r:id="rId9"/>
    <sheet name="calculoG" sheetId="10" state="hidden" r:id="rId10"/>
    <sheet name="calculoH" sheetId="11" state="hidden" r:id="rId11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<sst xmlns="http://schemas.openxmlformats.org/spreadsheetml/2006/main" count="402" uniqueCount="63">
  <si>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</si>
  <si>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</si>
  <si>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</si>
  <si>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</si>
  <si>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</si>
  <si>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</si>
  <si>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</si>
  <si>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</si>
  <si>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</si>
  <si>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</si>
  <si>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</si>
  <si>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</si>
  <si>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</si>
  <si>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</si>
  <si>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</si>
  <si>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</si>
  <si>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</si>
  <si>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</si>
  <si>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</si>
  <si>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</si>
  <si>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</si>
  <si>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</si>
  <si>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</si>
  <si>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</si>
  <si>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</si>
  <si>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</si>
  <si>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Menu Principal</t>
  </si>
  <si>
    <t>hora</t>
  </si>
  <si>
    <t>en blanco</t>
  </si>
  <si>
    <t>SF</t>
  </si>
  <si>
    <t>SC</t>
  </si>
  <si>
    <t>mesa</t>
  </si>
  <si>
    <t>Polideportivo</t>
  </si>
  <si>
    <t>Arbitro:</t>
  </si>
  <si>
    <t>Jugador</t>
  </si>
  <si>
    <t>CLASIFICACION</t>
  </si>
  <si>
    <t>CAMPEONATO DE CANARIAS BENJAMIN</t>
  </si>
  <si>
    <t>EQUIPOS MIXTOS</t>
  </si>
  <si>
    <t xml:space="preserve"> 2 de Junio de 2012</t>
  </si>
  <si>
    <t xml:space="preserve">                                                                                                 Centro Tecnificación Voleibol del I.E.S. Benito Pérez Armas</t>
  </si>
  <si>
    <t>S/C DE TENERIFE (Tenerife)</t>
  </si>
  <si>
    <t>GRUPO</t>
  </si>
  <si>
    <t>UNICO</t>
  </si>
  <si>
    <r>
      <t xml:space="preserve">GRUPO </t>
    </r>
    <r>
      <rPr>
        <b/>
        <sz val="16"/>
        <color indexed="9"/>
        <rFont val="Verdana"/>
        <family val="2"/>
      </rPr>
      <t>UNICO</t>
    </r>
  </si>
  <si>
    <t>ATM Norte</t>
  </si>
  <si>
    <t>IES Cruz de Piedra</t>
  </si>
  <si>
    <t>C.D. Yacal</t>
  </si>
  <si>
    <t>C.T.M. Celada</t>
  </si>
  <si>
    <r>
      <t xml:space="preserve">Campeón </t>
    </r>
    <r>
      <rPr>
        <b/>
        <sz val="8"/>
        <color indexed="47"/>
        <rFont val="Wingdings"/>
        <family val="0"/>
      </rPr>
      <t>Ø</t>
    </r>
  </si>
  <si>
    <r>
      <t xml:space="preserve">Subcampeón </t>
    </r>
    <r>
      <rPr>
        <b/>
        <sz val="8"/>
        <color indexed="47"/>
        <rFont val="Wingdings"/>
        <family val="0"/>
      </rPr>
      <t>Ø</t>
    </r>
  </si>
  <si>
    <r>
      <t xml:space="preserve">3º Clasificado </t>
    </r>
    <r>
      <rPr>
        <b/>
        <sz val="8"/>
        <color indexed="47"/>
        <rFont val="Wingdings"/>
        <family val="0"/>
      </rPr>
      <t>Ø</t>
    </r>
  </si>
  <si>
    <t>I.E.S. B.Pérez Armas</t>
  </si>
  <si>
    <t>Grupo Unico</t>
  </si>
  <si>
    <t>Clasificación</t>
  </si>
  <si>
    <t>CAMPEON:</t>
  </si>
  <si>
    <t>SUBCAMPEON:</t>
  </si>
  <si>
    <t>3º CLASIFICADO:</t>
  </si>
  <si>
    <t>I.E.S. CRUZ DE PIEDRA</t>
  </si>
  <si>
    <t>C.T.M. CELADA</t>
  </si>
  <si>
    <t>A.T.M. NORTE</t>
  </si>
  <si>
    <t>CAMPEONATO DE CANARIAS BENJAMIN 2012</t>
  </si>
  <si>
    <t xml:space="preserve">                CAMPEONATO DE CANARIAS BENJAMIN 2012 - Resúmen</t>
  </si>
  <si>
    <t xml:space="preserve">      EQUIPOS MIXTOS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</si>
</sst>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i/>
      <sz val="8"/>
      <color indexed="10"/>
      <name val="Arial"/>
      <family val="2"/>
    </font>
    <font>
      <i/>
      <sz val="7"/>
      <color indexed="6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b/>
      <sz val="10"/>
      <color indexed="52"/>
      <name val="Arial Narrow"/>
      <family val="2"/>
    </font>
    <font>
      <sz val="6"/>
      <name val="Arial Narrow"/>
      <family val="2"/>
    </font>
    <font>
      <sz val="8"/>
      <color indexed="47"/>
      <name val="Arial Narrow"/>
      <family val="2"/>
    </font>
    <font>
      <sz val="6"/>
      <color indexed="5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sz val="28"/>
      <color indexed="47"/>
      <name val="Haettenschweiler"/>
      <family val="2"/>
    </font>
    <font>
      <b/>
      <sz val="16"/>
      <color indexed="9"/>
      <name val="Verdana"/>
      <family val="2"/>
    </font>
    <font>
      <b/>
      <sz val="8"/>
      <color indexed="47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20"/>
      <color indexed="19"/>
      <name val="Arial Narrow"/>
      <family val="2"/>
    </font>
    <font>
      <b/>
      <sz val="12"/>
      <color indexed="19"/>
      <name val="Verdana"/>
      <family val="2"/>
    </font>
    <font>
      <b/>
      <sz val="20"/>
      <color indexed="19"/>
      <name val="Verdana"/>
      <family val="2"/>
    </font>
    <font>
      <b/>
      <sz val="10"/>
      <color indexed="19"/>
      <name val="Arial"/>
      <family val="2"/>
    </font>
    <font>
      <b/>
      <sz val="16"/>
      <color indexed="19"/>
      <name val="Arial Black"/>
      <family val="2"/>
    </font>
    <font>
      <sz val="28"/>
      <color indexed="9"/>
      <name val="Haettenschweiler"/>
      <family val="2"/>
    </font>
    <font>
      <sz val="16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24"/>
      <color indexed="9"/>
      <name val="Haettenschweiler"/>
      <family val="2"/>
    </font>
    <font>
      <sz val="24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5"/>
      <name val="Verdana"/>
      <family val="2"/>
    </font>
    <font>
      <b/>
      <sz val="10"/>
      <color rgb="FFFF0000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 Black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20"/>
      <color theme="5"/>
      <name val="Arial Narrow"/>
      <family val="2"/>
    </font>
    <font>
      <b/>
      <sz val="20"/>
      <color theme="5"/>
      <name val="Verdana"/>
      <family val="2"/>
    </font>
    <font>
      <sz val="28"/>
      <color theme="0"/>
      <name val="Haettenschweiler"/>
      <family val="2"/>
    </font>
    <font>
      <sz val="16"/>
      <color theme="0"/>
      <name val="Verdana"/>
      <family val="2"/>
    </font>
    <font>
      <b/>
      <sz val="16"/>
      <color theme="0"/>
      <name val="Verdana"/>
      <family val="2"/>
    </font>
    <font>
      <sz val="24"/>
      <color theme="0"/>
      <name val="Haettenschweiler"/>
      <family val="2"/>
    </font>
    <font>
      <sz val="24"/>
      <color theme="0"/>
      <name val="Arial"/>
      <family val="2"/>
    </font>
    <font>
      <sz val="16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5"/>
        <bgColor theme="5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5"/>
      </left>
      <right style="medium">
        <color theme="5"/>
      </right>
      <top style="medium">
        <color theme="5"/>
      </top>
      <bottom>
        <color indexed="63"/>
      </bottom>
    </border>
    <border>
      <left style="medium">
        <color theme="5"/>
      </left>
      <right style="medium">
        <color theme="5"/>
      </right>
      <top>
        <color indexed="63"/>
      </top>
      <bottom>
        <color indexed="63"/>
      </bottom>
    </border>
    <border>
      <left style="medium">
        <color theme="5"/>
      </left>
      <right style="medium">
        <color theme="5"/>
      </right>
      <top>
        <color indexed="63"/>
      </top>
      <bottom style="medium">
        <color theme="5"/>
      </bottom>
    </border>
    <border>
      <left style="thin">
        <color theme="5"/>
      </left>
      <right/>
      <top/>
      <bottom style="thin">
        <color theme="0"/>
      </bottom>
    </border>
    <border>
      <left style="thin">
        <color theme="5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 style="thin">
        <color theme="5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5"/>
      </right>
      <top>
        <color indexed="63"/>
      </top>
      <bottom>
        <color indexed="63"/>
      </bottom>
    </border>
    <border>
      <left>
        <color indexed="63"/>
      </left>
      <right style="thin">
        <color theme="5"/>
      </right>
      <top>
        <color indexed="63"/>
      </top>
      <bottom style="thin">
        <color theme="5"/>
      </bottom>
    </border>
    <border>
      <left style="thin">
        <color theme="5"/>
      </left>
      <right/>
      <top>
        <color indexed="63"/>
      </top>
      <bottom style="thin">
        <color theme="5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/>
      <top style="thin">
        <color theme="0"/>
      </top>
      <bottom/>
    </border>
    <border>
      <left style="medium">
        <color theme="5"/>
      </left>
      <right/>
      <top style="medium">
        <color theme="5"/>
      </top>
      <bottom style="medium">
        <color theme="5"/>
      </bottom>
    </border>
    <border>
      <left/>
      <right/>
      <top style="medium">
        <color theme="5"/>
      </top>
      <bottom style="medium">
        <color theme="5"/>
      </bottom>
    </border>
    <border>
      <left/>
      <right style="medium">
        <color theme="5"/>
      </right>
      <top style="medium">
        <color theme="5"/>
      </top>
      <bottom style="medium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 style="thin">
        <color theme="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5"/>
      </top>
      <bottom style="thin">
        <color theme="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13" borderId="0" xfId="0" applyFill="1" applyAlignment="1">
      <alignment/>
    </xf>
    <xf numFmtId="0" fontId="19" fillId="13" borderId="0" xfId="0" applyFont="1" applyFill="1" applyAlignment="1">
      <alignment/>
    </xf>
    <xf numFmtId="0" fontId="0" fillId="7" borderId="0" xfId="0" applyFill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84" fillId="3" borderId="0" xfId="0" applyFont="1" applyFill="1" applyAlignment="1" applyProtection="1">
      <alignment horizontal="center"/>
      <protection/>
    </xf>
    <xf numFmtId="0" fontId="2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vertical="center"/>
      <protection/>
    </xf>
    <xf numFmtId="0" fontId="85" fillId="3" borderId="0" xfId="0" applyFont="1" applyFill="1" applyAlignment="1" applyProtection="1">
      <alignment horizontal="center" vertical="center"/>
      <protection/>
    </xf>
    <xf numFmtId="0" fontId="86" fillId="3" borderId="10" xfId="0" applyFont="1" applyFill="1" applyBorder="1" applyAlignment="1" applyProtection="1">
      <alignment horizontal="center" vertical="center"/>
      <protection/>
    </xf>
    <xf numFmtId="0" fontId="87" fillId="3" borderId="11" xfId="0" applyFont="1" applyFill="1" applyBorder="1" applyAlignment="1" applyProtection="1">
      <alignment horizontal="center" vertical="center"/>
      <protection/>
    </xf>
    <xf numFmtId="0" fontId="86" fillId="3" borderId="11" xfId="0" applyFont="1" applyFill="1" applyBorder="1" applyAlignment="1" applyProtection="1">
      <alignment horizontal="center" vertical="center"/>
      <protection/>
    </xf>
    <xf numFmtId="0" fontId="85" fillId="3" borderId="0" xfId="45" applyFont="1" applyFill="1" applyBorder="1" applyAlignment="1" applyProtection="1">
      <alignment horizontal="center" vertical="center"/>
      <protection/>
    </xf>
    <xf numFmtId="0" fontId="86" fillId="3" borderId="12" xfId="0" applyFont="1" applyFill="1" applyBorder="1" applyAlignment="1" applyProtection="1">
      <alignment horizontal="center" vertical="center"/>
      <protection/>
    </xf>
    <xf numFmtId="0" fontId="85" fillId="3" borderId="0" xfId="0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20" fillId="3" borderId="0" xfId="0" applyFont="1" applyFill="1" applyAlignment="1" applyProtection="1">
      <alignment horizontal="center"/>
      <protection/>
    </xf>
    <xf numFmtId="0" fontId="18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88" fillId="24" borderId="0" xfId="0" applyFont="1" applyFill="1" applyAlignment="1">
      <alignment horizontal="center"/>
    </xf>
    <xf numFmtId="0" fontId="89" fillId="24" borderId="0" xfId="0" applyFont="1" applyFill="1" applyAlignment="1">
      <alignment horizontal="center"/>
    </xf>
    <xf numFmtId="0" fontId="0" fillId="3" borderId="0" xfId="0" applyFill="1" applyAlignment="1">
      <alignment/>
    </xf>
    <xf numFmtId="20" fontId="0" fillId="3" borderId="0" xfId="0" applyNumberFormat="1" applyFill="1" applyBorder="1" applyAlignment="1">
      <alignment horizontal="center"/>
    </xf>
    <xf numFmtId="20" fontId="0" fillId="3" borderId="0" xfId="0" applyNumberFormat="1" applyFill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29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19" fillId="3" borderId="0" xfId="0" applyNumberFormat="1" applyFont="1" applyFill="1" applyAlignment="1">
      <alignment/>
    </xf>
    <xf numFmtId="0" fontId="17" fillId="3" borderId="0" xfId="0" applyFont="1" applyFill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Alignment="1">
      <alignment/>
    </xf>
    <xf numFmtId="0" fontId="2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8" fillId="3" borderId="0" xfId="0" applyFont="1" applyFill="1" applyAlignment="1">
      <alignment/>
    </xf>
    <xf numFmtId="0" fontId="31" fillId="24" borderId="0" xfId="0" applyFont="1" applyFill="1" applyAlignment="1">
      <alignment vertic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90" fillId="24" borderId="15" xfId="0" applyFont="1" applyFill="1" applyBorder="1" applyAlignment="1" applyProtection="1">
      <alignment/>
      <protection/>
    </xf>
    <xf numFmtId="0" fontId="90" fillId="24" borderId="16" xfId="0" applyFont="1" applyFill="1" applyBorder="1" applyAlignment="1" applyProtection="1">
      <alignment/>
      <protection/>
    </xf>
    <xf numFmtId="0" fontId="90" fillId="24" borderId="17" xfId="0" applyFont="1" applyFill="1" applyBorder="1" applyAlignment="1" applyProtection="1">
      <alignment vertical="center"/>
      <protection/>
    </xf>
    <xf numFmtId="0" fontId="90" fillId="24" borderId="18" xfId="0" applyFont="1" applyFill="1" applyBorder="1" applyAlignment="1" applyProtection="1">
      <alignment/>
      <protection/>
    </xf>
    <xf numFmtId="0" fontId="90" fillId="24" borderId="19" xfId="0" applyFont="1" applyFill="1" applyBorder="1" applyAlignment="1" applyProtection="1">
      <alignment/>
      <protection/>
    </xf>
    <xf numFmtId="0" fontId="90" fillId="24" borderId="20" xfId="0" applyFont="1" applyFill="1" applyBorder="1" applyAlignment="1" applyProtection="1">
      <alignment/>
      <protection/>
    </xf>
    <xf numFmtId="0" fontId="90" fillId="24" borderId="21" xfId="0" applyFont="1" applyFill="1" applyBorder="1" applyAlignment="1" applyProtection="1">
      <alignment vertical="center"/>
      <protection/>
    </xf>
    <xf numFmtId="0" fontId="90" fillId="24" borderId="22" xfId="0" applyFont="1" applyFill="1" applyBorder="1" applyAlignment="1" applyProtection="1">
      <alignment/>
      <protection/>
    </xf>
    <xf numFmtId="0" fontId="90" fillId="24" borderId="23" xfId="0" applyFont="1" applyFill="1" applyBorder="1" applyAlignment="1" applyProtection="1">
      <alignment/>
      <protection/>
    </xf>
    <xf numFmtId="0" fontId="89" fillId="24" borderId="24" xfId="0" applyFont="1" applyFill="1" applyBorder="1" applyAlignment="1">
      <alignment horizontal="right" vertical="center"/>
    </xf>
    <xf numFmtId="22" fontId="4" fillId="3" borderId="0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2" fontId="4" fillId="3" borderId="15" xfId="0" applyNumberFormat="1" applyFont="1" applyFill="1" applyBorder="1" applyAlignment="1">
      <alignment horizontal="center"/>
    </xf>
    <xf numFmtId="20" fontId="16" fillId="3" borderId="25" xfId="0" applyNumberFormat="1" applyFont="1" applyFill="1" applyBorder="1" applyAlignment="1">
      <alignment horizontal="left" vertical="top"/>
    </xf>
    <xf numFmtId="20" fontId="0" fillId="3" borderId="14" xfId="0" applyNumberFormat="1" applyFill="1" applyBorder="1" applyAlignment="1">
      <alignment horizontal="center"/>
    </xf>
    <xf numFmtId="20" fontId="0" fillId="3" borderId="13" xfId="0" applyNumberFormat="1" applyFill="1" applyBorder="1" applyAlignment="1">
      <alignment horizontal="center"/>
    </xf>
    <xf numFmtId="0" fontId="91" fillId="24" borderId="24" xfId="0" applyFont="1" applyFill="1" applyBorder="1" applyAlignment="1">
      <alignment vertical="center"/>
    </xf>
    <xf numFmtId="0" fontId="90" fillId="24" borderId="24" xfId="0" applyFont="1" applyFill="1" applyBorder="1" applyAlignment="1">
      <alignment vertical="center"/>
    </xf>
    <xf numFmtId="0" fontId="92" fillId="24" borderId="24" xfId="0" applyFont="1" applyFill="1" applyBorder="1" applyAlignment="1">
      <alignment vertical="center"/>
    </xf>
    <xf numFmtId="180" fontId="30" fillId="3" borderId="0" xfId="0" applyNumberFormat="1" applyFont="1" applyFill="1" applyBorder="1" applyAlignment="1">
      <alignment horizontal="right"/>
    </xf>
    <xf numFmtId="185" fontId="29" fillId="3" borderId="0" xfId="0" applyNumberFormat="1" applyFont="1" applyFill="1" applyBorder="1" applyAlignment="1">
      <alignment horizontal="center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/>
    </xf>
    <xf numFmtId="0" fontId="0" fillId="3" borderId="26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26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3" fillId="3" borderId="0" xfId="0" applyFont="1" applyFill="1" applyAlignment="1" applyProtection="1">
      <alignment horizontal="center"/>
      <protection/>
    </xf>
    <xf numFmtId="0" fontId="93" fillId="3" borderId="0" xfId="0" applyFont="1" applyFill="1" applyAlignment="1" applyProtection="1">
      <alignment horizontal="center"/>
      <protection/>
    </xf>
    <xf numFmtId="0" fontId="84" fillId="3" borderId="0" xfId="0" applyFont="1" applyFill="1" applyAlignment="1" applyProtection="1">
      <alignment horizontal="center"/>
      <protection/>
    </xf>
    <xf numFmtId="0" fontId="94" fillId="3" borderId="0" xfId="0" applyFont="1" applyFill="1" applyAlignment="1" applyProtection="1">
      <alignment horizontal="center"/>
      <protection/>
    </xf>
    <xf numFmtId="0" fontId="95" fillId="24" borderId="0" xfId="0" applyFont="1" applyFill="1" applyAlignment="1">
      <alignment horizontal="center" vertical="center"/>
    </xf>
    <xf numFmtId="0" fontId="19" fillId="3" borderId="0" xfId="45" applyFont="1" applyFill="1" applyAlignment="1" applyProtection="1">
      <alignment horizontal="center"/>
      <protection/>
    </xf>
    <xf numFmtId="0" fontId="91" fillId="24" borderId="18" xfId="0" applyFont="1" applyFill="1" applyBorder="1" applyAlignment="1" applyProtection="1">
      <alignment horizontal="center" vertical="center"/>
      <protection/>
    </xf>
    <xf numFmtId="0" fontId="91" fillId="24" borderId="16" xfId="0" applyFont="1" applyFill="1" applyBorder="1" applyAlignment="1" applyProtection="1">
      <alignment horizontal="center" vertical="center"/>
      <protection/>
    </xf>
    <xf numFmtId="0" fontId="91" fillId="24" borderId="21" xfId="0" applyFont="1" applyFill="1" applyBorder="1" applyAlignment="1" applyProtection="1">
      <alignment horizontal="center" vertical="center"/>
      <protection/>
    </xf>
    <xf numFmtId="0" fontId="91" fillId="24" borderId="29" xfId="0" applyFont="1" applyFill="1" applyBorder="1" applyAlignment="1" applyProtection="1">
      <alignment horizontal="center" vertical="center"/>
      <protection/>
    </xf>
    <xf numFmtId="0" fontId="88" fillId="37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88" fillId="37" borderId="30" xfId="0" applyFont="1" applyFill="1" applyBorder="1" applyAlignment="1">
      <alignment horizontal="center"/>
    </xf>
    <xf numFmtId="0" fontId="96" fillId="24" borderId="0" xfId="0" applyFont="1" applyFill="1" applyAlignment="1">
      <alignment horizontal="center" vertical="center"/>
    </xf>
    <xf numFmtId="0" fontId="97" fillId="24" borderId="0" xfId="0" applyFont="1" applyFill="1" applyAlignment="1">
      <alignment horizontal="center" vertical="center"/>
    </xf>
    <xf numFmtId="0" fontId="26" fillId="36" borderId="0" xfId="0" applyFont="1" applyFill="1" applyBorder="1" applyAlignment="1" applyProtection="1">
      <alignment horizontal="right" vertical="center"/>
      <protection/>
    </xf>
    <xf numFmtId="0" fontId="26" fillId="36" borderId="0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95" fillId="24" borderId="0" xfId="0" applyFont="1" applyFill="1" applyAlignment="1">
      <alignment vertical="center"/>
    </xf>
    <xf numFmtId="0" fontId="98" fillId="24" borderId="0" xfId="0" applyFont="1" applyFill="1" applyAlignment="1">
      <alignment vertical="center"/>
    </xf>
    <xf numFmtId="0" fontId="99" fillId="24" borderId="0" xfId="0" applyFont="1" applyFill="1" applyAlignment="1">
      <alignment vertical="center"/>
    </xf>
    <xf numFmtId="0" fontId="100" fillId="24" borderId="0" xfId="0" applyFont="1" applyFill="1" applyAlignment="1">
      <alignment vertical="center"/>
    </xf>
    <xf numFmtId="0" fontId="101" fillId="24" borderId="21" xfId="0" applyFont="1" applyFill="1" applyBorder="1" applyAlignment="1" applyProtection="1">
      <alignment horizontal="center" vertical="center"/>
      <protection locked="0"/>
    </xf>
    <xf numFmtId="0" fontId="101" fillId="24" borderId="21" xfId="0" applyFont="1" applyFill="1" applyBorder="1" applyAlignment="1">
      <alignment horizontal="center" vertical="center"/>
    </xf>
    <xf numFmtId="0" fontId="89" fillId="24" borderId="21" xfId="0" applyFont="1" applyFill="1" applyBorder="1" applyAlignment="1">
      <alignment vertical="center"/>
    </xf>
    <xf numFmtId="16" fontId="102" fillId="24" borderId="21" xfId="0" applyNumberFormat="1" applyFont="1" applyFill="1" applyBorder="1" applyAlignment="1">
      <alignment horizontal="center" vertical="center"/>
    </xf>
    <xf numFmtId="16" fontId="102" fillId="24" borderId="21" xfId="0" applyNumberFormat="1" applyFont="1" applyFill="1" applyBorder="1" applyAlignment="1">
      <alignment horizontal="center" vertical="center"/>
    </xf>
    <xf numFmtId="20" fontId="102" fillId="24" borderId="21" xfId="0" applyNumberFormat="1" applyFont="1" applyFill="1" applyBorder="1" applyAlignment="1">
      <alignment horizontal="center" vertical="center"/>
    </xf>
    <xf numFmtId="181" fontId="102" fillId="24" borderId="21" xfId="0" applyNumberFormat="1" applyFont="1" applyFill="1" applyBorder="1" applyAlignment="1">
      <alignment horizontal="center" vertical="center"/>
    </xf>
    <xf numFmtId="181" fontId="102" fillId="24" borderId="2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right" vertical="center"/>
    </xf>
    <xf numFmtId="0" fontId="89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 applyProtection="1">
      <alignment vertical="center"/>
      <protection/>
    </xf>
    <xf numFmtId="0" fontId="85" fillId="3" borderId="0" xfId="0" applyFont="1" applyFill="1" applyBorder="1" applyAlignment="1">
      <alignment vertical="center"/>
    </xf>
    <xf numFmtId="0" fontId="26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26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>
      <alignment vertical="center"/>
    </xf>
    <xf numFmtId="0" fontId="85" fillId="3" borderId="0" xfId="0" applyFont="1" applyFill="1" applyBorder="1" applyAlignment="1">
      <alignment horizontal="center" vertical="center"/>
    </xf>
    <xf numFmtId="0" fontId="86" fillId="3" borderId="31" xfId="0" applyFont="1" applyFill="1" applyBorder="1" applyAlignment="1">
      <alignment horizontal="center" vertical="center"/>
    </xf>
    <xf numFmtId="0" fontId="86" fillId="3" borderId="32" xfId="0" applyFont="1" applyFill="1" applyBorder="1" applyAlignment="1">
      <alignment horizontal="center" vertical="center"/>
    </xf>
    <xf numFmtId="0" fontId="86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/>
    </xf>
    <xf numFmtId="0" fontId="85" fillId="3" borderId="36" xfId="0" applyFont="1" applyFill="1" applyBorder="1" applyAlignment="1">
      <alignment vertical="center"/>
    </xf>
    <xf numFmtId="0" fontId="85" fillId="3" borderId="0" xfId="0" applyFont="1" applyFill="1" applyBorder="1" applyAlignment="1">
      <alignment horizontal="left" vertical="center"/>
    </xf>
    <xf numFmtId="0" fontId="4" fillId="3" borderId="0" xfId="0" applyFont="1" applyFill="1" applyAlignment="1" applyProtection="1">
      <alignment horizontal="center" vertical="center"/>
      <protection/>
    </xf>
    <xf numFmtId="0" fontId="22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vertical="center"/>
      <protection/>
    </xf>
    <xf numFmtId="0" fontId="103" fillId="3" borderId="0" xfId="0" applyFont="1" applyFill="1" applyAlignment="1">
      <alignment vertical="center"/>
    </xf>
    <xf numFmtId="0" fontId="101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 applyProtection="1">
      <alignment/>
      <protection/>
    </xf>
    <xf numFmtId="0" fontId="26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5" fillId="3" borderId="0" xfId="45" applyFont="1" applyFill="1" applyAlignment="1" applyProtection="1">
      <alignment horizontal="center" vertical="center"/>
      <protection/>
    </xf>
    <xf numFmtId="0" fontId="26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>
      <alignment horizontal="center" vertical="center"/>
    </xf>
    <xf numFmtId="0" fontId="24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23" fillId="3" borderId="0" xfId="45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17</xdr:row>
      <xdr:rowOff>180975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0</xdr:row>
      <xdr:rowOff>19050</xdr:rowOff>
    </xdr:from>
    <xdr:to>
      <xdr:col>16</xdr:col>
      <xdr:colOff>495300</xdr:colOff>
      <xdr:row>1</xdr:row>
      <xdr:rowOff>419100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905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3</xdr:col>
      <xdr:colOff>0</xdr:colOff>
      <xdr:row>4</xdr:row>
      <xdr:rowOff>123825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showRowColHeaders="0" tabSelected="1" showOutlineSymbols="0" zoomScalePageLayoutView="0" workbookViewId="0" topLeftCell="A1">
      <selection activeCell="O18" sqref="O18"/>
    </sheetView>
  </sheetViews>
  <sheetFormatPr defaultColWidth="11.421875" defaultRowHeight="12.75"/>
  <cols>
    <col min="1" max="2" width="11.421875" style="6" customWidth="1"/>
    <col min="3" max="3" width="11.7109375" style="6" customWidth="1"/>
    <col min="4" max="6" width="11.421875" style="6" customWidth="1"/>
    <col min="7" max="7" width="9.421875" style="6" customWidth="1"/>
    <col min="8" max="8" width="3.421875" style="6" customWidth="1"/>
    <col min="9" max="9" width="20.7109375" style="8" customWidth="1"/>
    <col min="10" max="10" width="3.00390625" style="8" customWidth="1"/>
    <col min="11" max="11" width="16.57421875" style="8" customWidth="1"/>
    <col min="12" max="16384" width="11.421875" style="6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</row>
    <row r="2" spans="1:18" ht="25.5">
      <c r="A2" s="18"/>
      <c r="B2" s="109" t="s">
        <v>36</v>
      </c>
      <c r="C2" s="109"/>
      <c r="D2" s="109"/>
      <c r="E2" s="109"/>
      <c r="F2" s="109"/>
      <c r="G2" s="109"/>
      <c r="H2" s="109"/>
      <c r="I2" s="109"/>
      <c r="J2" s="109"/>
      <c r="K2" s="109"/>
      <c r="L2" s="18"/>
      <c r="M2" s="18"/>
      <c r="N2" s="18"/>
      <c r="O2" s="18"/>
      <c r="P2" s="18"/>
      <c r="Q2" s="18"/>
      <c r="R2" s="18"/>
    </row>
    <row r="3" spans="1:18" ht="15">
      <c r="A3" s="18"/>
      <c r="B3" s="110" t="s">
        <v>38</v>
      </c>
      <c r="C3" s="110"/>
      <c r="D3" s="110"/>
      <c r="E3" s="110"/>
      <c r="F3" s="110"/>
      <c r="G3" s="110"/>
      <c r="H3" s="110"/>
      <c r="I3" s="110"/>
      <c r="J3" s="110"/>
      <c r="K3" s="110"/>
      <c r="L3" s="18"/>
      <c r="M3" s="18"/>
      <c r="N3" s="18"/>
      <c r="O3" s="18"/>
      <c r="P3" s="18"/>
      <c r="Q3" s="18"/>
      <c r="R3" s="18"/>
    </row>
    <row r="4" spans="1:18" ht="15">
      <c r="A4" s="18"/>
      <c r="B4" s="20"/>
      <c r="C4" s="20" t="s">
        <v>39</v>
      </c>
      <c r="D4" s="20"/>
      <c r="E4" s="20"/>
      <c r="F4" s="20"/>
      <c r="G4" s="20"/>
      <c r="H4" s="20"/>
      <c r="I4" s="20"/>
      <c r="J4" s="20"/>
      <c r="K4" s="20"/>
      <c r="L4" s="18"/>
      <c r="M4" s="18"/>
      <c r="N4" s="18"/>
      <c r="O4" s="18"/>
      <c r="P4" s="18"/>
      <c r="Q4" s="18"/>
      <c r="R4" s="18"/>
    </row>
    <row r="5" spans="1:18" ht="24.75">
      <c r="A5" s="18"/>
      <c r="B5" s="111" t="s">
        <v>40</v>
      </c>
      <c r="C5" s="111"/>
      <c r="D5" s="111"/>
      <c r="E5" s="111"/>
      <c r="F5" s="111"/>
      <c r="G5" s="111"/>
      <c r="H5" s="111"/>
      <c r="I5" s="111"/>
      <c r="J5" s="111"/>
      <c r="K5" s="111"/>
      <c r="L5" s="18"/>
      <c r="M5" s="18"/>
      <c r="N5" s="18"/>
      <c r="O5" s="18"/>
      <c r="P5" s="18"/>
      <c r="Q5" s="18"/>
      <c r="R5" s="18"/>
    </row>
    <row r="6" spans="1:18" ht="24.75">
      <c r="A6" s="18"/>
      <c r="B6" s="21"/>
      <c r="C6" s="21"/>
      <c r="D6" s="21"/>
      <c r="E6" s="21"/>
      <c r="F6" s="21"/>
      <c r="G6" s="21"/>
      <c r="H6" s="21"/>
      <c r="I6" s="21"/>
      <c r="J6" s="21"/>
      <c r="K6" s="19"/>
      <c r="L6" s="18"/>
      <c r="M6" s="18"/>
      <c r="N6" s="18"/>
      <c r="O6" s="18"/>
      <c r="P6" s="18"/>
      <c r="Q6" s="18"/>
      <c r="R6" s="18"/>
    </row>
    <row r="7" spans="1:18" s="7" customFormat="1" ht="18" customHeight="1">
      <c r="A7" s="22"/>
      <c r="B7" s="22"/>
      <c r="C7" s="22"/>
      <c r="D7" s="22"/>
      <c r="E7" s="22"/>
      <c r="F7" s="22"/>
      <c r="G7" s="22"/>
      <c r="H7" s="22"/>
      <c r="I7" s="21"/>
      <c r="J7" s="23"/>
      <c r="K7" s="19"/>
      <c r="L7" s="22"/>
      <c r="M7" s="22"/>
      <c r="N7" s="22"/>
      <c r="O7" s="22"/>
      <c r="P7" s="22"/>
      <c r="Q7" s="22"/>
      <c r="R7" s="22"/>
    </row>
    <row r="8" spans="1:18" s="7" customFormat="1" ht="12.75">
      <c r="A8" s="22"/>
      <c r="B8" s="22"/>
      <c r="C8" s="22"/>
      <c r="D8" s="22"/>
      <c r="E8" s="22"/>
      <c r="F8" s="22"/>
      <c r="G8" s="22"/>
      <c r="H8" s="22"/>
      <c r="I8" s="23"/>
      <c r="J8" s="23"/>
      <c r="K8" s="19"/>
      <c r="L8" s="22"/>
      <c r="M8" s="22"/>
      <c r="N8" s="22"/>
      <c r="O8" s="22"/>
      <c r="P8" s="22"/>
      <c r="Q8" s="22"/>
      <c r="R8" s="22"/>
    </row>
    <row r="9" spans="1:18" s="7" customFormat="1" ht="18" customHeight="1" thickBot="1">
      <c r="A9" s="22"/>
      <c r="B9" s="22"/>
      <c r="C9" s="22"/>
      <c r="D9" s="22"/>
      <c r="E9" s="22"/>
      <c r="F9" s="22"/>
      <c r="G9" s="22"/>
      <c r="H9" s="22"/>
      <c r="I9" s="23"/>
      <c r="J9" s="23"/>
      <c r="K9" s="19"/>
      <c r="L9" s="22"/>
      <c r="M9" s="22"/>
      <c r="N9" s="22"/>
      <c r="O9" s="22"/>
      <c r="P9" s="22"/>
      <c r="Q9" s="22"/>
      <c r="R9" s="22"/>
    </row>
    <row r="10" spans="1:18" s="7" customFormat="1" ht="12.75">
      <c r="A10" s="22"/>
      <c r="B10" s="22"/>
      <c r="C10" s="22"/>
      <c r="D10" s="22"/>
      <c r="E10" s="22"/>
      <c r="F10" s="22"/>
      <c r="G10" s="22"/>
      <c r="H10" s="22"/>
      <c r="I10" s="24"/>
      <c r="J10" s="23"/>
      <c r="K10" s="19"/>
      <c r="L10" s="22"/>
      <c r="M10" s="22"/>
      <c r="N10" s="22"/>
      <c r="O10" s="22"/>
      <c r="P10" s="22"/>
      <c r="Q10" s="22"/>
      <c r="R10" s="22"/>
    </row>
    <row r="11" spans="1:18" s="7" customFormat="1" ht="18" customHeight="1">
      <c r="A11" s="22"/>
      <c r="B11" s="22"/>
      <c r="C11" s="22"/>
      <c r="D11" s="22"/>
      <c r="E11" s="22"/>
      <c r="F11" s="22"/>
      <c r="G11" s="22"/>
      <c r="H11" s="22"/>
      <c r="I11" s="25" t="s">
        <v>41</v>
      </c>
      <c r="J11" s="23"/>
      <c r="K11" s="19"/>
      <c r="L11" s="22"/>
      <c r="M11" s="22"/>
      <c r="N11" s="22"/>
      <c r="O11" s="22"/>
      <c r="P11" s="22"/>
      <c r="Q11" s="22"/>
      <c r="R11" s="22"/>
    </row>
    <row r="12" spans="1:18" s="7" customFormat="1" ht="12.75">
      <c r="A12" s="22"/>
      <c r="B12" s="22"/>
      <c r="C12" s="22"/>
      <c r="D12" s="22"/>
      <c r="E12" s="22"/>
      <c r="F12" s="22"/>
      <c r="G12" s="22"/>
      <c r="H12" s="22"/>
      <c r="I12" s="26"/>
      <c r="J12" s="23"/>
      <c r="K12" s="23"/>
      <c r="L12" s="22"/>
      <c r="M12" s="22"/>
      <c r="N12" s="22"/>
      <c r="O12" s="22"/>
      <c r="P12" s="22"/>
      <c r="Q12" s="22"/>
      <c r="R12" s="22"/>
    </row>
    <row r="13" spans="1:18" s="7" customFormat="1" ht="18" customHeight="1">
      <c r="A13" s="22"/>
      <c r="B13" s="22"/>
      <c r="C13" s="22"/>
      <c r="D13" s="22"/>
      <c r="E13" s="22"/>
      <c r="F13" s="22"/>
      <c r="G13" s="22"/>
      <c r="H13" s="22"/>
      <c r="I13" s="25" t="s">
        <v>42</v>
      </c>
      <c r="J13" s="23"/>
      <c r="K13" s="27"/>
      <c r="L13" s="22"/>
      <c r="M13" s="22"/>
      <c r="N13" s="22"/>
      <c r="O13" s="22"/>
      <c r="P13" s="22"/>
      <c r="Q13" s="22"/>
      <c r="R13" s="22"/>
    </row>
    <row r="14" spans="1:18" s="7" customFormat="1" ht="13.5" thickBot="1">
      <c r="A14" s="22"/>
      <c r="B14" s="22"/>
      <c r="C14" s="22"/>
      <c r="D14" s="22"/>
      <c r="E14" s="22"/>
      <c r="F14" s="22"/>
      <c r="G14" s="22"/>
      <c r="H14" s="22"/>
      <c r="I14" s="28"/>
      <c r="J14" s="23"/>
      <c r="K14" s="27"/>
      <c r="L14" s="22"/>
      <c r="M14" s="22"/>
      <c r="N14" s="22"/>
      <c r="O14" s="22"/>
      <c r="P14" s="22"/>
      <c r="Q14" s="22"/>
      <c r="R14" s="22"/>
    </row>
    <row r="15" spans="1:18" s="7" customFormat="1" ht="18" customHeight="1">
      <c r="A15" s="22"/>
      <c r="B15" s="22"/>
      <c r="C15" s="22"/>
      <c r="D15" s="22"/>
      <c r="E15" s="22"/>
      <c r="F15" s="22"/>
      <c r="G15" s="22"/>
      <c r="H15" s="22"/>
      <c r="I15" s="23"/>
      <c r="J15" s="23"/>
      <c r="K15" s="27"/>
      <c r="L15" s="22"/>
      <c r="M15" s="22"/>
      <c r="N15" s="22"/>
      <c r="O15" s="22"/>
      <c r="P15" s="22"/>
      <c r="Q15" s="22"/>
      <c r="R15" s="22"/>
    </row>
    <row r="16" spans="1:18" s="7" customFormat="1" ht="12.75">
      <c r="A16" s="22"/>
      <c r="B16" s="22"/>
      <c r="C16" s="22"/>
      <c r="D16" s="22"/>
      <c r="E16" s="22"/>
      <c r="F16" s="22"/>
      <c r="G16" s="22"/>
      <c r="H16" s="22"/>
      <c r="I16" s="23"/>
      <c r="J16" s="23"/>
      <c r="K16" s="27"/>
      <c r="L16" s="22"/>
      <c r="M16" s="22"/>
      <c r="N16" s="22"/>
      <c r="O16" s="22"/>
      <c r="P16" s="22"/>
      <c r="Q16" s="22"/>
      <c r="R16" s="22"/>
    </row>
    <row r="17" spans="1:18" s="7" customFormat="1" ht="18" customHeight="1">
      <c r="A17" s="22"/>
      <c r="B17" s="22"/>
      <c r="C17" s="22"/>
      <c r="D17" s="22"/>
      <c r="E17" s="22"/>
      <c r="F17" s="22"/>
      <c r="G17" s="22"/>
      <c r="H17" s="22"/>
      <c r="I17" s="23"/>
      <c r="J17" s="29"/>
      <c r="K17" s="27"/>
      <c r="L17" s="22"/>
      <c r="M17" s="22"/>
      <c r="N17" s="22"/>
      <c r="O17" s="22"/>
      <c r="P17" s="22"/>
      <c r="Q17" s="22"/>
      <c r="R17" s="22"/>
    </row>
    <row r="18" spans="1:18" s="7" customFormat="1" ht="24.75">
      <c r="A18" s="22"/>
      <c r="B18" s="22"/>
      <c r="C18" s="22"/>
      <c r="D18" s="22"/>
      <c r="E18" s="22"/>
      <c r="F18" s="22"/>
      <c r="G18" s="22"/>
      <c r="H18" s="22"/>
      <c r="I18" s="30"/>
      <c r="J18" s="30"/>
      <c r="K18" s="21"/>
      <c r="L18" s="22"/>
      <c r="M18" s="22"/>
      <c r="N18" s="22"/>
      <c r="O18" s="22"/>
      <c r="P18" s="22"/>
      <c r="Q18" s="22"/>
      <c r="R18" s="22"/>
    </row>
    <row r="19" spans="1:18" s="7" customFormat="1" ht="18" customHeight="1">
      <c r="A19" s="22"/>
      <c r="B19" s="22"/>
      <c r="C19" s="22"/>
      <c r="D19" s="22"/>
      <c r="E19" s="22"/>
      <c r="F19" s="22"/>
      <c r="G19" s="22"/>
      <c r="H19" s="22"/>
      <c r="I19" s="31"/>
      <c r="J19" s="22"/>
      <c r="K19" s="30"/>
      <c r="L19" s="22"/>
      <c r="M19" s="22"/>
      <c r="N19" s="22"/>
      <c r="O19" s="22"/>
      <c r="P19" s="22"/>
      <c r="Q19" s="22"/>
      <c r="R19" s="22"/>
    </row>
    <row r="20" spans="1:18" ht="12.75">
      <c r="A20" s="18"/>
      <c r="B20" s="18"/>
      <c r="C20" s="18"/>
      <c r="D20" s="18"/>
      <c r="E20" s="18"/>
      <c r="F20" s="18"/>
      <c r="G20" s="18"/>
      <c r="H20" s="18"/>
      <c r="I20" s="32"/>
      <c r="J20" s="32"/>
      <c r="K20" s="32"/>
      <c r="L20" s="18"/>
      <c r="M20" s="18"/>
      <c r="N20" s="18"/>
      <c r="O20" s="18"/>
      <c r="P20" s="18"/>
      <c r="Q20" s="18"/>
      <c r="R20" s="18"/>
    </row>
    <row r="21" spans="1:18" ht="24.75">
      <c r="A21" s="18"/>
      <c r="B21" s="111" t="s">
        <v>37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8"/>
      <c r="M21" s="18"/>
      <c r="N21" s="18"/>
      <c r="O21" s="18"/>
      <c r="P21" s="18"/>
      <c r="Q21" s="18"/>
      <c r="R21" s="18"/>
    </row>
    <row r="22" spans="1:18" ht="12.75">
      <c r="A22" s="18"/>
      <c r="B22" s="18"/>
      <c r="C22" s="18"/>
      <c r="D22" s="18"/>
      <c r="E22" s="18"/>
      <c r="F22" s="18"/>
      <c r="G22" s="18"/>
      <c r="H22" s="33"/>
      <c r="I22" s="19"/>
      <c r="J22" s="19"/>
      <c r="K22" s="19"/>
      <c r="L22" s="18"/>
      <c r="M22" s="18"/>
      <c r="N22" s="18"/>
      <c r="O22" s="18"/>
      <c r="P22" s="18"/>
      <c r="Q22" s="18"/>
      <c r="R22" s="18"/>
    </row>
    <row r="23" spans="1:18" ht="12.75">
      <c r="A23" s="18"/>
      <c r="B23" s="18"/>
      <c r="C23" s="18"/>
      <c r="D23" s="18"/>
      <c r="E23" s="108"/>
      <c r="F23" s="108"/>
      <c r="G23" s="108"/>
      <c r="H23" s="34"/>
      <c r="I23" s="19"/>
      <c r="J23" s="19"/>
      <c r="K23" s="19"/>
      <c r="L23" s="18"/>
      <c r="M23" s="18"/>
      <c r="N23" s="18"/>
      <c r="O23" s="18"/>
      <c r="P23" s="18"/>
      <c r="Q23" s="18"/>
      <c r="R23" s="18"/>
    </row>
    <row r="24" spans="1:18" ht="12.75">
      <c r="A24" s="18"/>
      <c r="B24" s="18"/>
      <c r="C24" s="18"/>
      <c r="D24" s="18"/>
      <c r="E24" s="18"/>
      <c r="F24" s="177"/>
      <c r="G24" s="18"/>
      <c r="H24" s="178"/>
      <c r="I24" s="19"/>
      <c r="J24" s="19"/>
      <c r="K24" s="19"/>
      <c r="L24" s="18"/>
      <c r="M24" s="18"/>
      <c r="N24" s="18"/>
      <c r="O24" s="18"/>
      <c r="P24" s="18"/>
      <c r="Q24" s="18"/>
      <c r="R24" s="18"/>
    </row>
    <row r="25" spans="1:18" ht="12.75">
      <c r="A25" s="18"/>
      <c r="B25" s="18"/>
      <c r="C25" s="18"/>
      <c r="D25" s="18"/>
      <c r="E25" s="179"/>
      <c r="F25" s="179"/>
      <c r="G25" s="179"/>
      <c r="H25" s="18"/>
      <c r="I25" s="19"/>
      <c r="J25" s="19"/>
      <c r="K25" s="19"/>
      <c r="L25" s="18"/>
      <c r="M25" s="18"/>
      <c r="N25" s="18"/>
      <c r="O25" s="18"/>
      <c r="P25" s="18"/>
      <c r="Q25" s="18"/>
      <c r="R25" s="18"/>
    </row>
    <row r="26" spans="1:18" ht="12.75">
      <c r="A26" s="18"/>
      <c r="B26" s="18"/>
      <c r="C26" s="18"/>
      <c r="D26" s="18"/>
      <c r="E26" s="18"/>
      <c r="F26" s="18"/>
      <c r="G26" s="18"/>
      <c r="H26" s="18"/>
      <c r="I26" s="19"/>
      <c r="J26" s="19"/>
      <c r="K26" s="19"/>
      <c r="L26" s="18"/>
      <c r="M26" s="18"/>
      <c r="N26" s="18"/>
      <c r="O26" s="18"/>
      <c r="P26" s="18"/>
      <c r="Q26" s="18"/>
      <c r="R26" s="18"/>
    </row>
    <row r="27" spans="1:18" ht="12.75">
      <c r="A27" s="18"/>
      <c r="B27" s="18"/>
      <c r="C27" s="18"/>
      <c r="D27" s="18"/>
      <c r="E27" s="18"/>
      <c r="F27" s="18"/>
      <c r="G27" s="18"/>
      <c r="H27" s="18"/>
      <c r="I27" s="19"/>
      <c r="J27" s="19"/>
      <c r="K27" s="19"/>
      <c r="L27" s="18"/>
      <c r="M27" s="18"/>
      <c r="N27" s="18"/>
      <c r="O27" s="18"/>
      <c r="P27" s="18"/>
      <c r="Q27" s="18"/>
      <c r="R27" s="18"/>
    </row>
    <row r="28" spans="1:18" ht="12.75">
      <c r="A28" s="18"/>
      <c r="B28" s="18"/>
      <c r="C28" s="18"/>
      <c r="D28" s="18"/>
      <c r="E28" s="18"/>
      <c r="F28" s="18"/>
      <c r="G28" s="18"/>
      <c r="H28" s="18"/>
      <c r="I28" s="19"/>
      <c r="J28" s="19"/>
      <c r="K28" s="19"/>
      <c r="L28" s="18"/>
      <c r="M28" s="18"/>
      <c r="N28" s="18"/>
      <c r="O28" s="18"/>
      <c r="P28" s="18"/>
      <c r="Q28" s="18"/>
      <c r="R28" s="18"/>
    </row>
  </sheetData>
  <sheetProtection/>
  <mergeCells count="6">
    <mergeCell ref="E23:G23"/>
    <mergeCell ref="E25:G25"/>
    <mergeCell ref="B2:K2"/>
    <mergeCell ref="B3:K3"/>
    <mergeCell ref="B5:K5"/>
    <mergeCell ref="B21:K21"/>
  </mergeCell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V18" sqref="V18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70"/>
      <c r="Q1" s="70"/>
      <c r="R1" s="112" t="s">
        <v>37</v>
      </c>
      <c r="S1" s="112"/>
      <c r="T1" s="112"/>
      <c r="U1" s="112"/>
      <c r="V1" s="37"/>
      <c r="W1" s="37"/>
      <c r="X1" s="37"/>
      <c r="Y1" s="37"/>
      <c r="Z1" s="37"/>
      <c r="AA1" s="37"/>
      <c r="AB1" s="15"/>
      <c r="AC1" s="15"/>
      <c r="AD1" s="15"/>
      <c r="AE1" s="15"/>
      <c r="AF1" s="15"/>
    </row>
    <row r="2" spans="1:32" s="5" customFormat="1" ht="34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70"/>
      <c r="Q2" s="70"/>
      <c r="R2" s="112"/>
      <c r="S2" s="112"/>
      <c r="T2" s="112"/>
      <c r="U2" s="112"/>
      <c r="V2" s="37"/>
      <c r="W2" s="37"/>
      <c r="X2" s="37"/>
      <c r="Y2" s="37"/>
      <c r="Z2" s="37"/>
      <c r="AA2" s="37"/>
      <c r="AB2" s="15"/>
      <c r="AC2" s="15"/>
      <c r="AD2" s="15"/>
      <c r="AE2" s="15"/>
      <c r="AF2" s="15"/>
    </row>
    <row r="3" spans="1:32" ht="21" customHeight="1">
      <c r="A3" s="37"/>
      <c r="B3" s="37"/>
      <c r="C3" s="37"/>
      <c r="D3" s="37"/>
      <c r="E3" s="37"/>
      <c r="F3" s="37"/>
      <c r="G3" s="71"/>
      <c r="H3" s="37"/>
      <c r="I3" s="37"/>
      <c r="J3" s="37"/>
      <c r="K3" s="37"/>
      <c r="L3" s="38"/>
      <c r="M3" s="39"/>
      <c r="N3" s="37"/>
      <c r="O3" s="37"/>
      <c r="P3" s="37"/>
      <c r="Q3" s="37"/>
      <c r="R3" s="72"/>
      <c r="S3" s="37"/>
      <c r="T3" s="37"/>
      <c r="U3" s="37"/>
      <c r="V3" s="37"/>
      <c r="W3" s="37"/>
      <c r="X3" s="37"/>
      <c r="Y3" s="37"/>
      <c r="Z3" s="37"/>
      <c r="AA3" s="37"/>
      <c r="AB3" s="15"/>
      <c r="AC3" s="15"/>
      <c r="AD3" s="15"/>
      <c r="AE3" s="15"/>
      <c r="AF3" s="15"/>
    </row>
    <row r="4" spans="1:32" ht="12.75" customHeight="1">
      <c r="A4" s="37"/>
      <c r="B4" s="120" t="s">
        <v>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7"/>
      <c r="P4" s="121" t="s">
        <v>43</v>
      </c>
      <c r="Q4" s="122"/>
      <c r="R4" s="122"/>
      <c r="S4" s="122"/>
      <c r="T4" s="37"/>
      <c r="U4" s="37"/>
      <c r="V4" s="37"/>
      <c r="W4" s="37"/>
      <c r="X4" s="37"/>
      <c r="Y4" s="37"/>
      <c r="Z4" s="37"/>
      <c r="AA4" s="37"/>
      <c r="AB4" s="15"/>
      <c r="AC4" s="15"/>
      <c r="AD4" s="15"/>
      <c r="AE4" s="15"/>
      <c r="AF4" s="15"/>
    </row>
    <row r="5" spans="1:32" ht="12.75" customHeight="1">
      <c r="A5" s="37"/>
      <c r="B5" s="41" t="s">
        <v>34</v>
      </c>
      <c r="C5" s="42"/>
      <c r="D5" s="42"/>
      <c r="E5" s="42"/>
      <c r="F5" s="41" t="s">
        <v>34</v>
      </c>
      <c r="G5" s="43" t="s">
        <v>32</v>
      </c>
      <c r="H5" s="119" t="s">
        <v>15</v>
      </c>
      <c r="I5" s="119"/>
      <c r="J5" s="119" t="s">
        <v>27</v>
      </c>
      <c r="K5" s="119"/>
      <c r="L5" s="119" t="s">
        <v>31</v>
      </c>
      <c r="M5" s="119"/>
      <c r="N5" s="37"/>
      <c r="O5" s="37"/>
      <c r="P5" s="122"/>
      <c r="Q5" s="122"/>
      <c r="R5" s="122"/>
      <c r="S5" s="122"/>
      <c r="T5" s="37"/>
      <c r="U5" s="37"/>
      <c r="V5" s="37"/>
      <c r="W5" s="37"/>
      <c r="X5" s="37"/>
      <c r="Y5" s="37"/>
      <c r="Z5" s="37"/>
      <c r="AA5" s="37"/>
      <c r="AB5" s="15"/>
      <c r="AC5" s="15"/>
      <c r="AD5" s="15"/>
      <c r="AE5" s="15"/>
      <c r="AF5" s="15"/>
    </row>
    <row r="6" spans="1:32" ht="14.25" customHeight="1">
      <c r="A6" s="40">
        <f aca="true" t="shared" si="0" ref="A6:A11">IF(OR(L6="finalizado",L6="en juego",L6="hoy!"),"Ø","")</f>
      </c>
      <c r="B6" s="83" t="str">
        <f>IF(Q7&lt;&gt;"",Q7,"")</f>
        <v>IES Cruz de Piedra</v>
      </c>
      <c r="C6" s="132">
        <v>3</v>
      </c>
      <c r="D6" s="133" t="s">
        <v>1</v>
      </c>
      <c r="E6" s="132">
        <v>0</v>
      </c>
      <c r="F6" s="134" t="str">
        <f>IF(Q9&lt;&gt;"",Q9,"")</f>
        <v>ATM Norte</v>
      </c>
      <c r="G6" s="135" t="s">
        <v>51</v>
      </c>
      <c r="H6" s="136">
        <v>41062</v>
      </c>
      <c r="I6" s="136"/>
      <c r="J6" s="137">
        <v>0.4583333333333333</v>
      </c>
      <c r="K6" s="137"/>
      <c r="L6" s="138">
        <v>1</v>
      </c>
      <c r="M6" s="139"/>
      <c r="N6" s="37"/>
      <c r="O6" s="42"/>
      <c r="P6" s="42"/>
      <c r="Q6" s="42"/>
      <c r="R6" s="72"/>
      <c r="S6" s="42"/>
      <c r="T6" s="37"/>
      <c r="U6" s="37"/>
      <c r="V6" s="37"/>
      <c r="W6" s="37"/>
      <c r="X6" s="37"/>
      <c r="Y6" s="37"/>
      <c r="Z6" s="37"/>
      <c r="AA6" s="37"/>
      <c r="AB6" s="15"/>
      <c r="AC6" s="15"/>
      <c r="AD6" s="15"/>
      <c r="AE6" s="15"/>
      <c r="AF6" s="15"/>
    </row>
    <row r="7" spans="1:32" ht="14.25" customHeight="1">
      <c r="A7" s="40">
        <f t="shared" si="0"/>
      </c>
      <c r="B7" s="83" t="str">
        <f>IF(Q11&lt;&gt;"",Q11,"")</f>
        <v>C.T.M. Celada</v>
      </c>
      <c r="C7" s="132">
        <v>3</v>
      </c>
      <c r="D7" s="133" t="s">
        <v>1</v>
      </c>
      <c r="E7" s="132">
        <v>1</v>
      </c>
      <c r="F7" s="134" t="str">
        <f>IF(Q13&lt;&gt;"",Q13,"")</f>
        <v>C.D. Yacal</v>
      </c>
      <c r="G7" s="135" t="s">
        <v>51</v>
      </c>
      <c r="H7" s="136">
        <v>41062</v>
      </c>
      <c r="I7" s="136"/>
      <c r="J7" s="137">
        <v>0.4583333333333333</v>
      </c>
      <c r="K7" s="137"/>
      <c r="L7" s="138">
        <v>2</v>
      </c>
      <c r="M7" s="139"/>
      <c r="N7" s="49"/>
      <c r="O7" s="50"/>
      <c r="P7" s="74"/>
      <c r="Q7" s="114" t="s">
        <v>45</v>
      </c>
      <c r="R7" s="115"/>
      <c r="S7" s="74"/>
      <c r="T7" s="37"/>
      <c r="U7" s="53"/>
      <c r="V7" s="37"/>
      <c r="W7" s="37"/>
      <c r="X7" s="37"/>
      <c r="Y7" s="37"/>
      <c r="Z7" s="37"/>
      <c r="AA7" s="37"/>
      <c r="AB7" s="15"/>
      <c r="AC7" s="15"/>
      <c r="AD7" s="15"/>
      <c r="AE7" s="15"/>
      <c r="AF7" s="15"/>
    </row>
    <row r="8" spans="1:32" ht="14.25" customHeight="1">
      <c r="A8" s="40">
        <f t="shared" si="0"/>
      </c>
      <c r="B8" s="83" t="str">
        <f>IF(Q7&lt;&gt;"",Q7,"")</f>
        <v>IES Cruz de Piedra</v>
      </c>
      <c r="C8" s="132">
        <v>3</v>
      </c>
      <c r="D8" s="133" t="s">
        <v>1</v>
      </c>
      <c r="E8" s="132">
        <v>0</v>
      </c>
      <c r="F8" s="134" t="s">
        <v>46</v>
      </c>
      <c r="G8" s="135" t="s">
        <v>51</v>
      </c>
      <c r="H8" s="136">
        <v>41062</v>
      </c>
      <c r="I8" s="136"/>
      <c r="J8" s="137">
        <v>0.5</v>
      </c>
      <c r="K8" s="137"/>
      <c r="L8" s="138">
        <v>1</v>
      </c>
      <c r="M8" s="139"/>
      <c r="N8" s="51"/>
      <c r="O8" s="52"/>
      <c r="P8" s="75"/>
      <c r="Q8" s="76"/>
      <c r="R8" s="76"/>
      <c r="S8" s="77"/>
      <c r="T8" s="37"/>
      <c r="U8" s="54"/>
      <c r="V8" s="37"/>
      <c r="W8" s="37"/>
      <c r="X8" s="37"/>
      <c r="Y8" s="37"/>
      <c r="Z8" s="37"/>
      <c r="AA8" s="37"/>
      <c r="AB8" s="15"/>
      <c r="AC8" s="15"/>
      <c r="AD8" s="15"/>
      <c r="AE8" s="15"/>
      <c r="AF8" s="15"/>
    </row>
    <row r="9" spans="1:32" ht="14.25" customHeight="1">
      <c r="A9" s="40">
        <f t="shared" si="0"/>
      </c>
      <c r="B9" s="83" t="s">
        <v>47</v>
      </c>
      <c r="C9" s="132">
        <v>3</v>
      </c>
      <c r="D9" s="133" t="s">
        <v>1</v>
      </c>
      <c r="E9" s="132">
        <v>1</v>
      </c>
      <c r="F9" s="134" t="str">
        <f>IF(Q9&lt;&gt;"",Q9,"")</f>
        <v>ATM Norte</v>
      </c>
      <c r="G9" s="135" t="s">
        <v>51</v>
      </c>
      <c r="H9" s="136">
        <v>41062</v>
      </c>
      <c r="I9" s="136"/>
      <c r="J9" s="137">
        <v>0.5</v>
      </c>
      <c r="K9" s="137"/>
      <c r="L9" s="138">
        <v>2</v>
      </c>
      <c r="M9" s="139"/>
      <c r="N9" s="37"/>
      <c r="O9" s="42"/>
      <c r="P9" s="78"/>
      <c r="Q9" s="116" t="s">
        <v>44</v>
      </c>
      <c r="R9" s="116"/>
      <c r="S9" s="79"/>
      <c r="T9" s="37"/>
      <c r="U9" s="53"/>
      <c r="V9" s="37"/>
      <c r="W9" s="37"/>
      <c r="X9" s="37"/>
      <c r="Y9" s="37"/>
      <c r="Z9" s="37"/>
      <c r="AA9" s="37"/>
      <c r="AB9" s="15"/>
      <c r="AC9" s="15"/>
      <c r="AD9" s="15"/>
      <c r="AE9" s="15"/>
      <c r="AF9" s="15"/>
    </row>
    <row r="10" spans="1:32" ht="14.25" customHeight="1">
      <c r="A10" s="40">
        <f t="shared" si="0"/>
      </c>
      <c r="B10" s="83" t="str">
        <f>IF(Q9&lt;&gt;"",Q9,"")</f>
        <v>ATM Norte</v>
      </c>
      <c r="C10" s="132">
        <v>3</v>
      </c>
      <c r="D10" s="133" t="s">
        <v>1</v>
      </c>
      <c r="E10" s="132">
        <v>2</v>
      </c>
      <c r="F10" s="134" t="s">
        <v>46</v>
      </c>
      <c r="G10" s="135" t="s">
        <v>51</v>
      </c>
      <c r="H10" s="136">
        <v>41062</v>
      </c>
      <c r="I10" s="136"/>
      <c r="J10" s="137">
        <v>0.541666666666667</v>
      </c>
      <c r="K10" s="137"/>
      <c r="L10" s="138">
        <v>1</v>
      </c>
      <c r="M10" s="139"/>
      <c r="N10" s="37"/>
      <c r="O10" s="42"/>
      <c r="P10" s="78"/>
      <c r="Q10" s="80"/>
      <c r="R10" s="80"/>
      <c r="S10" s="79"/>
      <c r="T10" s="37"/>
      <c r="U10" s="54"/>
      <c r="V10" s="37"/>
      <c r="W10" s="37"/>
      <c r="X10" s="37"/>
      <c r="Y10" s="37"/>
      <c r="Z10" s="37"/>
      <c r="AA10" s="37"/>
      <c r="AB10" s="15"/>
      <c r="AC10" s="15"/>
      <c r="AD10" s="15"/>
      <c r="AE10" s="15"/>
      <c r="AF10" s="15"/>
    </row>
    <row r="11" spans="1:32" ht="14.25" customHeight="1">
      <c r="A11" s="40">
        <f t="shared" si="0"/>
      </c>
      <c r="B11" s="83" t="s">
        <v>47</v>
      </c>
      <c r="C11" s="132">
        <v>2</v>
      </c>
      <c r="D11" s="133" t="s">
        <v>1</v>
      </c>
      <c r="E11" s="132">
        <v>3</v>
      </c>
      <c r="F11" s="134" t="str">
        <f>IF(Q7&lt;&gt;"",Q7,"")</f>
        <v>IES Cruz de Piedra</v>
      </c>
      <c r="G11" s="135" t="s">
        <v>51</v>
      </c>
      <c r="H11" s="136">
        <v>41062</v>
      </c>
      <c r="I11" s="136"/>
      <c r="J11" s="137">
        <v>0.541666666666667</v>
      </c>
      <c r="K11" s="137"/>
      <c r="L11" s="138">
        <v>2</v>
      </c>
      <c r="M11" s="139"/>
      <c r="N11" s="37"/>
      <c r="O11" s="42"/>
      <c r="P11" s="78"/>
      <c r="Q11" s="116" t="s">
        <v>47</v>
      </c>
      <c r="R11" s="116"/>
      <c r="S11" s="79"/>
      <c r="T11" s="37"/>
      <c r="U11" s="55"/>
      <c r="V11" s="37"/>
      <c r="W11" s="37"/>
      <c r="X11" s="37"/>
      <c r="Y11" s="37"/>
      <c r="Z11" s="37"/>
      <c r="AA11" s="37"/>
      <c r="AB11" s="15"/>
      <c r="AC11" s="15"/>
      <c r="AD11" s="15"/>
      <c r="AE11" s="15"/>
      <c r="AF11" s="15"/>
    </row>
    <row r="12" spans="1:32" ht="14.25" customHeight="1">
      <c r="A12" s="42"/>
      <c r="B12" s="44"/>
      <c r="C12" s="45"/>
      <c r="D12" s="46"/>
      <c r="E12" s="45"/>
      <c r="F12" s="42"/>
      <c r="G12" s="47"/>
      <c r="H12" s="46"/>
      <c r="I12" s="48"/>
      <c r="J12" s="38"/>
      <c r="K12" s="89"/>
      <c r="L12" s="84"/>
      <c r="M12" s="84"/>
      <c r="N12" s="42"/>
      <c r="O12" s="42"/>
      <c r="P12" s="78"/>
      <c r="Q12" s="80"/>
      <c r="R12" s="80"/>
      <c r="S12" s="79"/>
      <c r="T12" s="37"/>
      <c r="U12" s="54"/>
      <c r="V12" s="37"/>
      <c r="W12" s="37"/>
      <c r="X12" s="37"/>
      <c r="Y12" s="37"/>
      <c r="Z12" s="37"/>
      <c r="AA12" s="37"/>
      <c r="AB12" s="15"/>
      <c r="AC12" s="15"/>
      <c r="AD12" s="15"/>
      <c r="AE12" s="15"/>
      <c r="AF12" s="15"/>
    </row>
    <row r="13" spans="1:32" ht="14.25" customHeight="1">
      <c r="A13" s="37"/>
      <c r="B13" s="44"/>
      <c r="C13" s="45"/>
      <c r="D13" s="46"/>
      <c r="E13" s="45"/>
      <c r="F13" s="42"/>
      <c r="G13" s="47"/>
      <c r="H13" s="46"/>
      <c r="I13" s="46"/>
      <c r="J13" s="38"/>
      <c r="K13" s="90"/>
      <c r="L13" s="84"/>
      <c r="M13" s="84"/>
      <c r="N13" s="42"/>
      <c r="O13" s="42"/>
      <c r="P13" s="81"/>
      <c r="Q13" s="117" t="s">
        <v>46</v>
      </c>
      <c r="R13" s="117"/>
      <c r="S13" s="82"/>
      <c r="T13" s="37"/>
      <c r="U13" s="55"/>
      <c r="V13" s="37"/>
      <c r="W13" s="37"/>
      <c r="X13" s="37"/>
      <c r="Y13" s="37"/>
      <c r="Z13" s="37"/>
      <c r="AA13" s="37"/>
      <c r="AB13" s="15"/>
      <c r="AC13" s="15"/>
      <c r="AD13" s="15"/>
      <c r="AE13" s="15"/>
      <c r="AF13" s="15"/>
    </row>
    <row r="14" spans="1:32" ht="13.5" customHeight="1">
      <c r="A14" s="37"/>
      <c r="B14" s="44"/>
      <c r="C14" s="45"/>
      <c r="D14" s="46"/>
      <c r="E14" s="45"/>
      <c r="F14" s="42"/>
      <c r="G14" s="85"/>
      <c r="H14" s="86"/>
      <c r="I14" s="86"/>
      <c r="J14" s="87"/>
      <c r="K14" s="91"/>
      <c r="L14" s="88"/>
      <c r="M14" s="88"/>
      <c r="N14" s="73"/>
      <c r="O14" s="73"/>
      <c r="P14" s="37"/>
      <c r="Q14" s="97"/>
      <c r="R14" s="98"/>
      <c r="S14" s="42"/>
      <c r="T14" s="37"/>
      <c r="U14" s="37"/>
      <c r="V14" s="37"/>
      <c r="W14" s="37"/>
      <c r="X14" s="37"/>
      <c r="Y14" s="37"/>
      <c r="Z14" s="37"/>
      <c r="AA14" s="37"/>
      <c r="AB14" s="15"/>
      <c r="AC14" s="15"/>
      <c r="AD14" s="15"/>
      <c r="AE14" s="15"/>
      <c r="AF14" s="15"/>
    </row>
    <row r="15" spans="1:32" ht="12.75">
      <c r="A15" s="37"/>
      <c r="B15" s="37"/>
      <c r="C15" s="37"/>
      <c r="D15" s="37"/>
      <c r="E15" s="37"/>
      <c r="F15" s="37"/>
      <c r="G15" s="118" t="s">
        <v>35</v>
      </c>
      <c r="H15" s="118"/>
      <c r="I15" s="118"/>
      <c r="J15" s="118"/>
      <c r="K15" s="118"/>
      <c r="L15" s="118"/>
      <c r="M15" s="118"/>
      <c r="N15" s="118"/>
      <c r="O15" s="118"/>
      <c r="P15" s="37"/>
      <c r="Q15" s="99"/>
      <c r="R15" s="72"/>
      <c r="S15" s="37"/>
      <c r="T15" s="37"/>
      <c r="U15" s="37"/>
      <c r="V15" s="37"/>
      <c r="W15" s="37"/>
      <c r="X15" s="37"/>
      <c r="Y15" s="37"/>
      <c r="Z15" s="37"/>
      <c r="AA15" s="37"/>
      <c r="AB15" s="15"/>
      <c r="AC15" s="15"/>
      <c r="AD15" s="15"/>
      <c r="AE15" s="15"/>
      <c r="AF15" s="15"/>
    </row>
    <row r="16" spans="1:32" ht="12.75">
      <c r="A16" s="37"/>
      <c r="B16" s="37"/>
      <c r="C16" s="37"/>
      <c r="D16" s="37"/>
      <c r="E16" s="37"/>
      <c r="F16" s="37"/>
      <c r="G16" s="65"/>
      <c r="H16" s="66" t="s">
        <v>16</v>
      </c>
      <c r="I16" s="66" t="s">
        <v>17</v>
      </c>
      <c r="J16" s="66" t="s">
        <v>18</v>
      </c>
      <c r="K16" s="66" t="s">
        <v>19</v>
      </c>
      <c r="L16" s="66" t="s">
        <v>29</v>
      </c>
      <c r="M16" s="66" t="s">
        <v>30</v>
      </c>
      <c r="N16" s="66" t="s">
        <v>20</v>
      </c>
      <c r="O16" s="66" t="s">
        <v>21</v>
      </c>
      <c r="P16" s="37"/>
      <c r="Q16" s="99"/>
      <c r="R16" s="72"/>
      <c r="S16" s="37"/>
      <c r="T16" s="37"/>
      <c r="U16" s="37"/>
      <c r="V16" s="37"/>
      <c r="W16" s="37"/>
      <c r="X16" s="37"/>
      <c r="Y16" s="37"/>
      <c r="Z16" s="37"/>
      <c r="AA16" s="37"/>
      <c r="AB16" s="15"/>
      <c r="AC16" s="15"/>
      <c r="AD16" s="15"/>
      <c r="AE16" s="15"/>
      <c r="AF16" s="15"/>
    </row>
    <row r="17" spans="1:32" ht="12.75">
      <c r="A17" s="37"/>
      <c r="B17" s="37"/>
      <c r="C17" s="37"/>
      <c r="D17" s="37"/>
      <c r="E17" s="37"/>
      <c r="F17" s="63" t="s">
        <v>48</v>
      </c>
      <c r="G17" s="92" t="str">
        <f>calculoA!F52</f>
        <v>IES Cruz de Piedra</v>
      </c>
      <c r="H17" s="93">
        <f>calculoA!G52</f>
        <v>3</v>
      </c>
      <c r="I17" s="93">
        <f>calculoA!H52</f>
        <v>3</v>
      </c>
      <c r="J17" s="93">
        <f>calculoA!I52</f>
        <v>0</v>
      </c>
      <c r="K17" s="93">
        <f>calculoA!J52</f>
        <v>0</v>
      </c>
      <c r="L17" s="93">
        <f>calculoA!K52</f>
        <v>9</v>
      </c>
      <c r="M17" s="93">
        <f>calculoA!L52</f>
        <v>2</v>
      </c>
      <c r="N17" s="93">
        <f>L17-M17</f>
        <v>7</v>
      </c>
      <c r="O17" s="93">
        <v>6</v>
      </c>
      <c r="P17" s="56"/>
      <c r="Q17" s="100"/>
      <c r="R17" s="101"/>
      <c r="S17" s="57"/>
      <c r="T17" s="37"/>
      <c r="U17" s="37"/>
      <c r="V17" s="37"/>
      <c r="W17" s="37"/>
      <c r="X17" s="37"/>
      <c r="Y17" s="37"/>
      <c r="Z17" s="37"/>
      <c r="AA17" s="37"/>
      <c r="AB17" s="15"/>
      <c r="AC17" s="15"/>
      <c r="AD17" s="15"/>
      <c r="AE17" s="15"/>
      <c r="AF17" s="15"/>
    </row>
    <row r="18" spans="1:32" ht="12.75">
      <c r="A18" s="37"/>
      <c r="B18" s="37"/>
      <c r="C18" s="37"/>
      <c r="D18" s="37"/>
      <c r="E18" s="37"/>
      <c r="F18" s="63" t="s">
        <v>49</v>
      </c>
      <c r="G18" s="92" t="str">
        <f>calculoA!F53</f>
        <v>C.T.M. Celada</v>
      </c>
      <c r="H18" s="93">
        <f>calculoA!G53</f>
        <v>3</v>
      </c>
      <c r="I18" s="93">
        <f>calculoA!H53</f>
        <v>2</v>
      </c>
      <c r="J18" s="93">
        <f>calculoA!I53</f>
        <v>0</v>
      </c>
      <c r="K18" s="93">
        <f>calculoA!J53</f>
        <v>1</v>
      </c>
      <c r="L18" s="93">
        <f>calculoA!K53</f>
        <v>8</v>
      </c>
      <c r="M18" s="93">
        <f>calculoA!L53</f>
        <v>5</v>
      </c>
      <c r="N18" s="93">
        <f>L18-M18</f>
        <v>3</v>
      </c>
      <c r="O18" s="93">
        <v>5</v>
      </c>
      <c r="P18" s="56"/>
      <c r="Q18" s="100"/>
      <c r="R18" s="101"/>
      <c r="S18" s="57"/>
      <c r="T18" s="37"/>
      <c r="U18" s="37"/>
      <c r="V18" s="37"/>
      <c r="W18" s="37"/>
      <c r="X18" s="37"/>
      <c r="Y18" s="37"/>
      <c r="Z18" s="37"/>
      <c r="AA18" s="37"/>
      <c r="AB18" s="15"/>
      <c r="AC18" s="15"/>
      <c r="AD18" s="15"/>
      <c r="AE18" s="15"/>
      <c r="AF18" s="15"/>
    </row>
    <row r="19" spans="1:32" ht="12.75">
      <c r="A19" s="37"/>
      <c r="B19" s="37"/>
      <c r="C19" s="37"/>
      <c r="D19" s="37"/>
      <c r="E19" s="37"/>
      <c r="F19" s="63" t="s">
        <v>50</v>
      </c>
      <c r="G19" s="94" t="str">
        <f>calculoA!F54</f>
        <v>ATM Norte</v>
      </c>
      <c r="H19" s="93">
        <f>calculoA!G54</f>
        <v>3</v>
      </c>
      <c r="I19" s="93">
        <f>calculoA!H54</f>
        <v>1</v>
      </c>
      <c r="J19" s="93">
        <f>calculoA!I54</f>
        <v>0</v>
      </c>
      <c r="K19" s="93">
        <f>calculoA!J54</f>
        <v>2</v>
      </c>
      <c r="L19" s="93">
        <f>calculoA!K54</f>
        <v>4</v>
      </c>
      <c r="M19" s="93">
        <f>calculoA!L54</f>
        <v>8</v>
      </c>
      <c r="N19" s="93">
        <f>L19-M19</f>
        <v>-4</v>
      </c>
      <c r="O19" s="93">
        <v>4</v>
      </c>
      <c r="P19" s="58"/>
      <c r="Q19" s="100"/>
      <c r="R19" s="101"/>
      <c r="S19" s="57"/>
      <c r="T19" s="37"/>
      <c r="U19" s="37"/>
      <c r="V19" s="37"/>
      <c r="W19" s="37"/>
      <c r="X19" s="37"/>
      <c r="Y19" s="37"/>
      <c r="Z19" s="37"/>
      <c r="AA19" s="37"/>
      <c r="AB19" s="15"/>
      <c r="AC19" s="15"/>
      <c r="AD19" s="15"/>
      <c r="AE19" s="15"/>
      <c r="AF19" s="15"/>
    </row>
    <row r="20" spans="1:32" ht="12.75">
      <c r="A20" s="37"/>
      <c r="B20" s="37"/>
      <c r="C20" s="37"/>
      <c r="D20" s="37"/>
      <c r="E20" s="37"/>
      <c r="F20" s="64"/>
      <c r="G20" s="94" t="str">
        <f>calculoA!F55</f>
        <v>C.D. Yacal</v>
      </c>
      <c r="H20" s="93">
        <f>calculoA!G55</f>
        <v>3</v>
      </c>
      <c r="I20" s="93">
        <f>calculoA!H55</f>
        <v>0</v>
      </c>
      <c r="J20" s="93">
        <f>calculoA!I55</f>
        <v>0</v>
      </c>
      <c r="K20" s="93">
        <f>calculoA!J55</f>
        <v>3</v>
      </c>
      <c r="L20" s="93">
        <f>calculoA!K55</f>
        <v>3</v>
      </c>
      <c r="M20" s="93">
        <f>calculoA!L55</f>
        <v>9</v>
      </c>
      <c r="N20" s="93">
        <f>L20-M20</f>
        <v>-6</v>
      </c>
      <c r="O20" s="93">
        <v>3</v>
      </c>
      <c r="P20" s="58"/>
      <c r="Q20" s="102"/>
      <c r="R20" s="103"/>
      <c r="S20" s="58"/>
      <c r="T20" s="37"/>
      <c r="U20" s="37"/>
      <c r="V20" s="37"/>
      <c r="W20" s="37"/>
      <c r="X20" s="37"/>
      <c r="Y20" s="37"/>
      <c r="Z20" s="37"/>
      <c r="AA20" s="37"/>
      <c r="AB20" s="15"/>
      <c r="AC20" s="15"/>
      <c r="AD20" s="15"/>
      <c r="AE20" s="15"/>
      <c r="AF20" s="15"/>
    </row>
    <row r="21" spans="1:32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59"/>
      <c r="O21" s="59"/>
      <c r="P21" s="59"/>
      <c r="Q21" s="104"/>
      <c r="R21" s="105"/>
      <c r="S21" s="59"/>
      <c r="T21" s="37"/>
      <c r="U21" s="37"/>
      <c r="V21" s="37"/>
      <c r="W21" s="37"/>
      <c r="X21" s="37"/>
      <c r="Y21" s="37"/>
      <c r="Z21" s="37"/>
      <c r="AA21" s="37"/>
      <c r="AB21" s="15"/>
      <c r="AC21" s="15"/>
      <c r="AD21" s="15"/>
      <c r="AE21" s="15"/>
      <c r="AF21" s="15"/>
    </row>
    <row r="22" spans="1:32" ht="11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59"/>
      <c r="O22" s="59"/>
      <c r="P22" s="59"/>
      <c r="Q22" s="104"/>
      <c r="R22" s="105"/>
      <c r="S22" s="59"/>
      <c r="T22" s="37"/>
      <c r="U22" s="37"/>
      <c r="V22" s="37"/>
      <c r="W22" s="37"/>
      <c r="X22" s="37"/>
      <c r="Y22" s="37"/>
      <c r="Z22" s="37"/>
      <c r="AA22" s="37"/>
      <c r="AB22" s="15"/>
      <c r="AC22" s="15"/>
      <c r="AD22" s="15"/>
      <c r="AE22" s="15"/>
      <c r="AF22" s="15"/>
    </row>
    <row r="23" spans="1:32" ht="9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59"/>
      <c r="O23" s="59"/>
      <c r="P23" s="59"/>
      <c r="Q23" s="106"/>
      <c r="R23" s="107"/>
      <c r="S23" s="59"/>
      <c r="T23" s="37"/>
      <c r="U23" s="37"/>
      <c r="V23" s="37"/>
      <c r="W23" s="37"/>
      <c r="X23" s="37"/>
      <c r="Y23" s="37"/>
      <c r="Z23" s="37"/>
      <c r="AA23" s="37"/>
      <c r="AB23" s="15"/>
      <c r="AC23" s="15"/>
      <c r="AD23" s="15"/>
      <c r="AE23" s="15"/>
      <c r="AF23" s="15"/>
    </row>
    <row r="24" spans="1:32" ht="13.5">
      <c r="A24" s="37"/>
      <c r="B24" s="67"/>
      <c r="C24" s="68"/>
      <c r="D24" s="37"/>
      <c r="E24" s="37"/>
      <c r="F24" s="35" t="s">
        <v>33</v>
      </c>
      <c r="G24" s="36"/>
      <c r="H24" s="37"/>
      <c r="I24" s="37"/>
      <c r="J24" s="37"/>
      <c r="K24" s="37"/>
      <c r="L24" s="37"/>
      <c r="M24" s="37"/>
      <c r="N24" s="69"/>
      <c r="O24" s="69"/>
      <c r="P24" s="60" t="s">
        <v>22</v>
      </c>
      <c r="Q24" s="95">
        <f ca="1">TODAY()</f>
        <v>41077</v>
      </c>
      <c r="R24" s="96">
        <f ca="1">NOW()</f>
        <v>41077.97513622685</v>
      </c>
      <c r="S24" s="61"/>
      <c r="T24" s="37"/>
      <c r="U24" s="37"/>
      <c r="V24" s="37"/>
      <c r="W24" s="37"/>
      <c r="X24" s="37"/>
      <c r="Y24" s="37"/>
      <c r="Z24" s="37"/>
      <c r="AA24" s="37"/>
      <c r="AB24" s="15"/>
      <c r="AC24" s="15"/>
      <c r="AD24" s="15"/>
      <c r="AE24" s="15"/>
      <c r="AF24" s="15"/>
    </row>
    <row r="25" spans="1:32" ht="12.75" hidden="1">
      <c r="A25" s="37"/>
      <c r="B25" s="37"/>
      <c r="C25" s="37"/>
      <c r="D25" s="37"/>
      <c r="E25" s="37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53"/>
      <c r="Q25" s="53">
        <f>HOUR(R24)</f>
        <v>23</v>
      </c>
      <c r="R25" s="53">
        <f>MINUTE(R24)</f>
        <v>24</v>
      </c>
      <c r="S25" s="61"/>
      <c r="T25" s="37"/>
      <c r="U25" s="37"/>
      <c r="V25" s="37"/>
      <c r="W25" s="37"/>
      <c r="X25" s="37"/>
      <c r="Y25" s="37"/>
      <c r="Z25" s="37"/>
      <c r="AA25" s="37"/>
      <c r="AB25" s="15"/>
      <c r="AC25" s="15"/>
      <c r="AD25" s="15"/>
      <c r="AE25" s="15"/>
      <c r="AF25" s="15"/>
    </row>
    <row r="26" spans="1:32" ht="12.75" hidden="1">
      <c r="A26" s="37"/>
      <c r="B26" s="37"/>
      <c r="C26" s="37"/>
      <c r="D26" s="37"/>
      <c r="E26" s="37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53"/>
      <c r="Q26" s="53"/>
      <c r="R26" s="62">
        <f>TIME(Q25,R25,0)</f>
        <v>0.975</v>
      </c>
      <c r="S26" s="61"/>
      <c r="T26" s="37"/>
      <c r="U26" s="37"/>
      <c r="V26" s="37"/>
      <c r="W26" s="37"/>
      <c r="X26" s="37"/>
      <c r="Y26" s="37"/>
      <c r="Z26" s="37"/>
      <c r="AA26" s="37"/>
      <c r="AB26" s="15"/>
      <c r="AC26" s="15"/>
      <c r="AD26" s="15"/>
      <c r="AE26" s="15"/>
      <c r="AF26" s="15"/>
    </row>
    <row r="27" spans="1:32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3"/>
      <c r="O27" s="53"/>
      <c r="P27" s="53"/>
      <c r="Q27" s="53"/>
      <c r="R27" s="53"/>
      <c r="S27" s="61"/>
      <c r="T27" s="37"/>
      <c r="U27" s="37"/>
      <c r="V27" s="37"/>
      <c r="W27" s="37"/>
      <c r="X27" s="37"/>
      <c r="Y27" s="37"/>
      <c r="Z27" s="37"/>
      <c r="AA27" s="37"/>
      <c r="AB27" s="15"/>
      <c r="AC27" s="15"/>
      <c r="AD27" s="15"/>
      <c r="AE27" s="15"/>
      <c r="AF27" s="15"/>
    </row>
    <row r="28" spans="1:32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53"/>
      <c r="O28" s="53"/>
      <c r="P28" s="53"/>
      <c r="Q28" s="113" t="s">
        <v>26</v>
      </c>
      <c r="R28" s="113"/>
      <c r="S28" s="61"/>
      <c r="T28" s="37"/>
      <c r="U28" s="37"/>
      <c r="V28" s="37"/>
      <c r="W28" s="37"/>
      <c r="X28" s="37"/>
      <c r="Y28" s="37"/>
      <c r="Z28" s="37"/>
      <c r="AA28" s="37"/>
      <c r="AB28" s="15"/>
      <c r="AC28" s="15"/>
      <c r="AD28" s="15"/>
      <c r="AE28" s="15"/>
      <c r="AF28" s="15"/>
    </row>
    <row r="29" spans="1:32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59"/>
      <c r="O29" s="59"/>
      <c r="P29" s="59"/>
      <c r="Q29" s="61"/>
      <c r="R29" s="61"/>
      <c r="S29" s="61"/>
      <c r="T29" s="37"/>
      <c r="U29" s="37"/>
      <c r="V29" s="37"/>
      <c r="W29" s="37"/>
      <c r="X29" s="37"/>
      <c r="Y29" s="37"/>
      <c r="Z29" s="37"/>
      <c r="AA29" s="37"/>
      <c r="AB29" s="15"/>
      <c r="AC29" s="15"/>
      <c r="AD29" s="15"/>
      <c r="AE29" s="15"/>
      <c r="AF29" s="15"/>
    </row>
    <row r="30" spans="1:3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15"/>
      <c r="AC30" s="15"/>
      <c r="AD30" s="15"/>
      <c r="AE30" s="15"/>
      <c r="AF30" s="15"/>
    </row>
    <row r="31" spans="1:3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15"/>
      <c r="AC31" s="15"/>
      <c r="AD31" s="15"/>
      <c r="AE31" s="15"/>
      <c r="AF31" s="15"/>
    </row>
    <row r="32" spans="1:32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15"/>
      <c r="AC32" s="15"/>
      <c r="AD32" s="15"/>
      <c r="AE32" s="15"/>
      <c r="AF32" s="15"/>
    </row>
    <row r="33" spans="1:32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15"/>
      <c r="AC33" s="15"/>
      <c r="AD33" s="15"/>
      <c r="AE33" s="15"/>
      <c r="AF33" s="15"/>
    </row>
    <row r="34" spans="1:3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</sheetData>
  <sheetProtection/>
  <mergeCells count="31">
    <mergeCell ref="B4:M4"/>
    <mergeCell ref="H6:I6"/>
    <mergeCell ref="J6:K6"/>
    <mergeCell ref="L5:M5"/>
    <mergeCell ref="L6:M6"/>
    <mergeCell ref="P4:S5"/>
    <mergeCell ref="H5:I5"/>
    <mergeCell ref="J5:K5"/>
    <mergeCell ref="H10:I10"/>
    <mergeCell ref="J9:K9"/>
    <mergeCell ref="J10:K10"/>
    <mergeCell ref="H7:I7"/>
    <mergeCell ref="H8:I8"/>
    <mergeCell ref="J7:K7"/>
    <mergeCell ref="J8:K8"/>
    <mergeCell ref="L9:M9"/>
    <mergeCell ref="L10:M10"/>
    <mergeCell ref="L11:M11"/>
    <mergeCell ref="H9:I9"/>
    <mergeCell ref="H11:I11"/>
    <mergeCell ref="J11:K11"/>
    <mergeCell ref="A1:O2"/>
    <mergeCell ref="R1:U2"/>
    <mergeCell ref="Q28:R28"/>
    <mergeCell ref="Q7:R7"/>
    <mergeCell ref="Q9:R9"/>
    <mergeCell ref="Q11:R11"/>
    <mergeCell ref="Q13:R13"/>
    <mergeCell ref="L7:M7"/>
    <mergeCell ref="L8:M8"/>
    <mergeCell ref="G15:O15"/>
  </mergeCells>
  <conditionalFormatting sqref="F17:F19">
    <cfRule type="expression" priority="79" dxfId="85" stopIfTrue="1">
      <formula>IF(AND($H$17=3,$H$18=3,$H$19=3,$H$20=3),1,0)</formula>
    </cfRule>
  </conditionalFormatting>
  <conditionalFormatting sqref="G17:O18">
    <cfRule type="expression" priority="80" dxfId="0" stopIfTrue="1">
      <formula>IF(AND($H$17=3,$H$18=3,$H$19=3,$H$20=3),1,0)</formula>
    </cfRule>
  </conditionalFormatting>
  <conditionalFormatting sqref="B7:G7 J7:M7">
    <cfRule type="expression" priority="81" dxfId="0" stopIfTrue="1">
      <formula>IF(OR($L$7="en juego",$L$7="hoy!"),1,0)</formula>
    </cfRule>
  </conditionalFormatting>
  <conditionalFormatting sqref="B6:M6 C7:C11 E7:E11 G7:I11">
    <cfRule type="expression" priority="82" dxfId="0" stopIfTrue="1">
      <formula>IF(OR($L$6="en juego",$L$6="hoy!"),1,0)</formula>
    </cfRule>
  </conditionalFormatting>
  <conditionalFormatting sqref="B8:M8">
    <cfRule type="expression" priority="83" dxfId="0" stopIfTrue="1">
      <formula>IF(OR($L$8="en juego",$L$8="hoy!"),1,0)</formula>
    </cfRule>
  </conditionalFormatting>
  <conditionalFormatting sqref="B9:M9 J10:K10">
    <cfRule type="expression" priority="84" dxfId="0" stopIfTrue="1">
      <formula>IF(OR($L$9="en juego",$L$9="hoy!"),1,0)</formula>
    </cfRule>
  </conditionalFormatting>
  <conditionalFormatting sqref="B10:M10 H11:K11">
    <cfRule type="expression" priority="85" dxfId="0" stopIfTrue="1">
      <formula>IF(OR($L$10="en juego",$L$10="hoy!"),1,0)</formula>
    </cfRule>
  </conditionalFormatting>
  <conditionalFormatting sqref="B11:G11 L11:M11">
    <cfRule type="expression" priority="86" dxfId="0" stopIfTrue="1">
      <formula>IF(OR($L$11="en juego",$L$11="hoy!"),1,0)</formula>
    </cfRule>
  </conditionalFormatting>
  <conditionalFormatting sqref="F9">
    <cfRule type="expression" priority="78" dxfId="0" stopIfTrue="1">
      <formula>IF(OR($L$6="en juego",$L$6="hoy!"),1,0)</formula>
    </cfRule>
  </conditionalFormatting>
  <conditionalFormatting sqref="F9">
    <cfRule type="expression" priority="77" dxfId="0" stopIfTrue="1">
      <formula>IF(OR($L$6="en juego",$L$6="hoy!"),1,0)</formula>
    </cfRule>
  </conditionalFormatting>
  <conditionalFormatting sqref="J8:K8">
    <cfRule type="expression" priority="76" dxfId="0" stopIfTrue="1">
      <formula>IF(OR($L$7="en juego",$L$7="hoy!"),1,0)</formula>
    </cfRule>
  </conditionalFormatting>
  <conditionalFormatting sqref="G6:G11">
    <cfRule type="expression" priority="75" dxfId="0" stopIfTrue="1">
      <formula>IF(OR($L$8="en juego",$L$8="hoy!"),1,0)</formula>
    </cfRule>
  </conditionalFormatting>
  <conditionalFormatting sqref="H8:I9">
    <cfRule type="expression" priority="74" dxfId="0" stopIfTrue="1">
      <formula>IF(OR($L$6="en juego",$L$6="hoy!"),1,0)</formula>
    </cfRule>
  </conditionalFormatting>
  <conditionalFormatting sqref="H10:I10">
    <cfRule type="expression" priority="73" dxfId="0" stopIfTrue="1">
      <formula>IF(OR($L$8="en juego",$L$8="hoy!"),1,0)</formula>
    </cfRule>
  </conditionalFormatting>
  <conditionalFormatting sqref="H11:I11">
    <cfRule type="expression" priority="72" dxfId="0" stopIfTrue="1">
      <formula>IF(OR($L$9="en juego",$L$9="hoy!"),1,0)</formula>
    </cfRule>
  </conditionalFormatting>
  <conditionalFormatting sqref="H10:I11">
    <cfRule type="expression" priority="71" dxfId="0" stopIfTrue="1">
      <formula>IF(OR($L$6="en juego",$L$6="hoy!"),1,0)</formula>
    </cfRule>
  </conditionalFormatting>
  <conditionalFormatting sqref="J10:K10">
    <cfRule type="expression" priority="70" dxfId="0" stopIfTrue="1">
      <formula>IF(OR($L$7="en juego",$L$7="hoy!"),1,0)</formula>
    </cfRule>
  </conditionalFormatting>
  <conditionalFormatting sqref="J9:K10">
    <cfRule type="expression" priority="69" dxfId="0" stopIfTrue="1">
      <formula>IF(OR($L$6="en juego",$L$6="hoy!"),1,0)</formula>
    </cfRule>
  </conditionalFormatting>
  <conditionalFormatting sqref="J11:K11">
    <cfRule type="expression" priority="68" dxfId="0" stopIfTrue="1">
      <formula>IF(OR($L$8="en juego",$L$8="hoy!"),1,0)</formula>
    </cfRule>
  </conditionalFormatting>
  <conditionalFormatting sqref="J11:K11">
    <cfRule type="expression" priority="67" dxfId="0" stopIfTrue="1">
      <formula>IF(OR($L$7="en juego",$L$7="hoy!"),1,0)</formula>
    </cfRule>
  </conditionalFormatting>
  <conditionalFormatting sqref="L7:M7">
    <cfRule type="expression" priority="66" dxfId="0" stopIfTrue="1">
      <formula>IF(OR($L$6="en juego",$L$6="hoy!"),1,0)</formula>
    </cfRule>
  </conditionalFormatting>
  <conditionalFormatting sqref="L9:M9">
    <cfRule type="expression" priority="65" dxfId="0" stopIfTrue="1">
      <formula>IF(OR($L$7="en juego",$L$7="hoy!"),1,0)</formula>
    </cfRule>
  </conditionalFormatting>
  <conditionalFormatting sqref="L8:M8">
    <cfRule type="expression" priority="64" dxfId="0" stopIfTrue="1">
      <formula>IF(OR($L$6="en juego",$L$6="hoy!"),1,0)</formula>
    </cfRule>
  </conditionalFormatting>
  <conditionalFormatting sqref="L9:M9">
    <cfRule type="expression" priority="63" dxfId="0" stopIfTrue="1">
      <formula>IF(OR($L$6="en juego",$L$6="hoy!"),1,0)</formula>
    </cfRule>
  </conditionalFormatting>
  <conditionalFormatting sqref="L10:M10">
    <cfRule type="expression" priority="62" dxfId="0" stopIfTrue="1">
      <formula>IF(OR($L$8="en juego",$L$8="hoy!"),1,0)</formula>
    </cfRule>
  </conditionalFormatting>
  <conditionalFormatting sqref="L11:M11">
    <cfRule type="expression" priority="61" dxfId="0" stopIfTrue="1">
      <formula>IF(OR($L$9="en juego",$L$9="hoy!"),1,0)</formula>
    </cfRule>
  </conditionalFormatting>
  <conditionalFormatting sqref="L11:M11">
    <cfRule type="expression" priority="60" dxfId="0" stopIfTrue="1">
      <formula>IF(OR($L$7="en juego",$L$7="hoy!"),1,0)</formula>
    </cfRule>
  </conditionalFormatting>
  <conditionalFormatting sqref="L10:M10">
    <cfRule type="expression" priority="59" dxfId="0" stopIfTrue="1">
      <formula>IF(OR($L$6="en juego",$L$6="hoy!"),1,0)</formula>
    </cfRule>
  </conditionalFormatting>
  <conditionalFormatting sqref="L11:M11">
    <cfRule type="expression" priority="58" dxfId="0" stopIfTrue="1">
      <formula>IF(OR($L$6="en juego",$L$6="hoy!"),1,0)</formula>
    </cfRule>
  </conditionalFormatting>
  <conditionalFormatting sqref="H8:I9">
    <cfRule type="expression" priority="57" dxfId="0" stopIfTrue="1">
      <formula>IF(OR($L$6="en juego",$L$6="hoy!"),1,0)</formula>
    </cfRule>
  </conditionalFormatting>
  <conditionalFormatting sqref="H10:I10">
    <cfRule type="expression" priority="56" dxfId="0" stopIfTrue="1">
      <formula>IF(OR($L$8="en juego",$L$8="hoy!"),1,0)</formula>
    </cfRule>
  </conditionalFormatting>
  <conditionalFormatting sqref="H11:I11">
    <cfRule type="expression" priority="55" dxfId="0" stopIfTrue="1">
      <formula>IF(OR($L$9="en juego",$L$9="hoy!"),1,0)</formula>
    </cfRule>
  </conditionalFormatting>
  <conditionalFormatting sqref="H10:I11">
    <cfRule type="expression" priority="54" dxfId="0" stopIfTrue="1">
      <formula>IF(OR($L$6="en juego",$L$6="hoy!"),1,0)</formula>
    </cfRule>
  </conditionalFormatting>
  <conditionalFormatting sqref="H10:I11">
    <cfRule type="expression" priority="53" dxfId="0" stopIfTrue="1">
      <formula>IF(OR($L$6="en juego",$L$6="hoy!"),1,0)</formula>
    </cfRule>
  </conditionalFormatting>
  <conditionalFormatting sqref="H10:I10">
    <cfRule type="expression" priority="52" dxfId="0" stopIfTrue="1">
      <formula>IF(OR($L$8="en juego",$L$8="hoy!"),1,0)</formula>
    </cfRule>
  </conditionalFormatting>
  <conditionalFormatting sqref="H11:I11">
    <cfRule type="expression" priority="51" dxfId="0" stopIfTrue="1">
      <formula>IF(OR($L$9="en juego",$L$9="hoy!"),1,0)</formula>
    </cfRule>
  </conditionalFormatting>
  <conditionalFormatting sqref="H10:I11">
    <cfRule type="expression" priority="50" dxfId="0" stopIfTrue="1">
      <formula>IF(OR($L$6="en juego",$L$6="hoy!"),1,0)</formula>
    </cfRule>
  </conditionalFormatting>
  <conditionalFormatting sqref="H10:I11">
    <cfRule type="expression" priority="49" dxfId="0" stopIfTrue="1">
      <formula>IF(OR($L$6="en juego",$L$6="hoy!"),1,0)</formula>
    </cfRule>
  </conditionalFormatting>
  <conditionalFormatting sqref="H10:I10">
    <cfRule type="expression" priority="48" dxfId="0" stopIfTrue="1">
      <formula>IF(OR($L$8="en juego",$L$8="hoy!"),1,0)</formula>
    </cfRule>
  </conditionalFormatting>
  <conditionalFormatting sqref="H11:I11">
    <cfRule type="expression" priority="47" dxfId="0" stopIfTrue="1">
      <formula>IF(OR($L$9="en juego",$L$9="hoy!"),1,0)</formula>
    </cfRule>
  </conditionalFormatting>
  <conditionalFormatting sqref="H10:I11">
    <cfRule type="expression" priority="46" dxfId="0" stopIfTrue="1">
      <formula>IF(OR($L$6="en juego",$L$6="hoy!"),1,0)</formula>
    </cfRule>
  </conditionalFormatting>
  <conditionalFormatting sqref="H10:I11">
    <cfRule type="expression" priority="45" dxfId="0" stopIfTrue="1">
      <formula>IF(OR($L$6="en juego",$L$6="hoy!"),1,0)</formula>
    </cfRule>
  </conditionalFormatting>
  <conditionalFormatting sqref="H10:I10">
    <cfRule type="expression" priority="44" dxfId="0" stopIfTrue="1">
      <formula>IF(OR($L$8="en juego",$L$8="hoy!"),1,0)</formula>
    </cfRule>
  </conditionalFormatting>
  <conditionalFormatting sqref="H11:I11">
    <cfRule type="expression" priority="43" dxfId="0" stopIfTrue="1">
      <formula>IF(OR($L$9="en juego",$L$9="hoy!"),1,0)</formula>
    </cfRule>
  </conditionalFormatting>
  <conditionalFormatting sqref="H10:I11">
    <cfRule type="expression" priority="42" dxfId="0" stopIfTrue="1">
      <formula>IF(OR($L$6="en juego",$L$6="hoy!"),1,0)</formula>
    </cfRule>
  </conditionalFormatting>
  <conditionalFormatting sqref="H10:I11">
    <cfRule type="expression" priority="41" dxfId="0" stopIfTrue="1">
      <formula>IF(OR($L$6="en juego",$L$6="hoy!"),1,0)</formula>
    </cfRule>
  </conditionalFormatting>
  <conditionalFormatting sqref="J6:K6">
    <cfRule type="expression" priority="40" dxfId="0" stopIfTrue="1">
      <formula>IF(OR($L$7="en juego",$L$7="hoy!"),1,0)</formula>
    </cfRule>
  </conditionalFormatting>
  <conditionalFormatting sqref="J7:K7">
    <cfRule type="expression" priority="39" dxfId="0" stopIfTrue="1">
      <formula>IF(OR($L$8="en juego",$L$8="hoy!"),1,0)</formula>
    </cfRule>
  </conditionalFormatting>
  <conditionalFormatting sqref="J7:K7">
    <cfRule type="expression" priority="38" dxfId="0" stopIfTrue="1">
      <formula>IF(OR($L$7="en juego",$L$7="hoy!"),1,0)</formula>
    </cfRule>
  </conditionalFormatting>
  <conditionalFormatting sqref="J6:K6">
    <cfRule type="expression" priority="37" dxfId="0" stopIfTrue="1">
      <formula>IF(OR($L$7="en juego",$L$7="hoy!"),1,0)</formula>
    </cfRule>
  </conditionalFormatting>
  <conditionalFormatting sqref="J6:K6">
    <cfRule type="expression" priority="36" dxfId="0" stopIfTrue="1">
      <formula>IF(OR($L$8="en juego",$L$8="hoy!"),1,0)</formula>
    </cfRule>
  </conditionalFormatting>
  <conditionalFormatting sqref="J6:K6">
    <cfRule type="expression" priority="35" dxfId="0" stopIfTrue="1">
      <formula>IF(OR($L$7="en juego",$L$7="hoy!"),1,0)</formula>
    </cfRule>
  </conditionalFormatting>
  <conditionalFormatting sqref="J9:K10">
    <cfRule type="expression" priority="34" dxfId="0" stopIfTrue="1">
      <formula>IF(OR($L$8="en juego",$L$8="hoy!"),1,0)</formula>
    </cfRule>
  </conditionalFormatting>
  <conditionalFormatting sqref="J9:K10">
    <cfRule type="expression" priority="33" dxfId="0" stopIfTrue="1">
      <formula>IF(OR($L$7="en juego",$L$7="hoy!"),1,0)</formula>
    </cfRule>
  </conditionalFormatting>
  <conditionalFormatting sqref="J10:K10">
    <cfRule type="expression" priority="32" dxfId="0" stopIfTrue="1">
      <formula>IF(OR($L$6="en juego",$L$6="hoy!"),1,0)</formula>
    </cfRule>
  </conditionalFormatting>
  <conditionalFormatting sqref="J10:K10">
    <cfRule type="expression" priority="31" dxfId="0" stopIfTrue="1">
      <formula>IF(OR($L$7="en juego",$L$7="hoy!"),1,0)</formula>
    </cfRule>
  </conditionalFormatting>
  <conditionalFormatting sqref="J10:K10">
    <cfRule type="expression" priority="30" dxfId="0" stopIfTrue="1">
      <formula>IF(OR($L$7="en juego",$L$7="hoy!"),1,0)</formula>
    </cfRule>
  </conditionalFormatting>
  <conditionalFormatting sqref="J10:K10">
    <cfRule type="expression" priority="29" dxfId="0" stopIfTrue="1">
      <formula>IF(OR($L$8="en juego",$L$8="hoy!"),1,0)</formula>
    </cfRule>
  </conditionalFormatting>
  <conditionalFormatting sqref="J10:K10">
    <cfRule type="expression" priority="28" dxfId="0" stopIfTrue="1">
      <formula>IF(OR($L$7="en juego",$L$7="hoy!"),1,0)</formula>
    </cfRule>
  </conditionalFormatting>
  <conditionalFormatting sqref="J6:K6">
    <cfRule type="expression" priority="27" dxfId="0" stopIfTrue="1">
      <formula>IF(OR($L$8="en juego",$L$8="hoy!"),1,0)</formula>
    </cfRule>
  </conditionalFormatting>
  <conditionalFormatting sqref="J6:K6">
    <cfRule type="expression" priority="26" dxfId="0" stopIfTrue="1">
      <formula>IF(OR($L$7="en juego",$L$7="hoy!"),1,0)</formula>
    </cfRule>
  </conditionalFormatting>
  <conditionalFormatting sqref="J7:K7">
    <cfRule type="expression" priority="25" dxfId="0" stopIfTrue="1">
      <formula>IF(OR($L$6="en juego",$L$6="hoy!"),1,0)</formula>
    </cfRule>
  </conditionalFormatting>
  <conditionalFormatting sqref="J7:K7">
    <cfRule type="expression" priority="24" dxfId="0" stopIfTrue="1">
      <formula>IF(OR($L$7="en juego",$L$7="hoy!"),1,0)</formula>
    </cfRule>
  </conditionalFormatting>
  <conditionalFormatting sqref="J7:K7">
    <cfRule type="expression" priority="23" dxfId="0" stopIfTrue="1">
      <formula>IF(OR($L$7="en juego",$L$7="hoy!"),1,0)</formula>
    </cfRule>
  </conditionalFormatting>
  <conditionalFormatting sqref="J7:K7">
    <cfRule type="expression" priority="22" dxfId="0" stopIfTrue="1">
      <formula>IF(OR($L$8="en juego",$L$8="hoy!"),1,0)</formula>
    </cfRule>
  </conditionalFormatting>
  <conditionalFormatting sqref="J7:K7">
    <cfRule type="expression" priority="21" dxfId="0" stopIfTrue="1">
      <formula>IF(OR($L$7="en juego",$L$7="hoy!"),1,0)</formula>
    </cfRule>
  </conditionalFormatting>
  <conditionalFormatting sqref="J7:K7">
    <cfRule type="expression" priority="20" dxfId="0" stopIfTrue="1">
      <formula>IF(OR($L$8="en juego",$L$8="hoy!"),1,0)</formula>
    </cfRule>
  </conditionalFormatting>
  <conditionalFormatting sqref="J7:K7">
    <cfRule type="expression" priority="19" dxfId="0" stopIfTrue="1">
      <formula>IF(OR($L$7="en juego",$L$7="hoy!"),1,0)</formula>
    </cfRule>
  </conditionalFormatting>
  <conditionalFormatting sqref="J9:K10">
    <cfRule type="expression" priority="18" dxfId="0" stopIfTrue="1">
      <formula>IF(OR($L$8="en juego",$L$8="hoy!"),1,0)</formula>
    </cfRule>
  </conditionalFormatting>
  <conditionalFormatting sqref="J9:K10">
    <cfRule type="expression" priority="17" dxfId="0" stopIfTrue="1">
      <formula>IF(OR($L$7="en juego",$L$7="hoy!"),1,0)</formula>
    </cfRule>
  </conditionalFormatting>
  <conditionalFormatting sqref="J11:K11">
    <cfRule type="expression" priority="16" dxfId="0" stopIfTrue="1">
      <formula>IF(OR($L$9="en juego",$L$9="hoy!"),1,0)</formula>
    </cfRule>
  </conditionalFormatting>
  <conditionalFormatting sqref="J11:K11">
    <cfRule type="expression" priority="15" dxfId="0" stopIfTrue="1">
      <formula>IF(OR($L$7="en juego",$L$7="hoy!"),1,0)</formula>
    </cfRule>
  </conditionalFormatting>
  <conditionalFormatting sqref="J11:K11">
    <cfRule type="expression" priority="14" dxfId="0" stopIfTrue="1">
      <formula>IF(OR($L$6="en juego",$L$6="hoy!"),1,0)</formula>
    </cfRule>
  </conditionalFormatting>
  <conditionalFormatting sqref="J11:K11">
    <cfRule type="expression" priority="13" dxfId="0" stopIfTrue="1">
      <formula>IF(OR($L$8="en juego",$L$8="hoy!"),1,0)</formula>
    </cfRule>
  </conditionalFormatting>
  <conditionalFormatting sqref="J11:K11">
    <cfRule type="expression" priority="12" dxfId="0" stopIfTrue="1">
      <formula>IF(OR($L$7="en juego",$L$7="hoy!"),1,0)</formula>
    </cfRule>
  </conditionalFormatting>
  <conditionalFormatting sqref="J11:K11">
    <cfRule type="expression" priority="11" dxfId="0" stopIfTrue="1">
      <formula>IF(OR($L$6="en juego",$L$6="hoy!"),1,0)</formula>
    </cfRule>
  </conditionalFormatting>
  <conditionalFormatting sqref="J11:K11">
    <cfRule type="expression" priority="10" dxfId="0" stopIfTrue="1">
      <formula>IF(OR($L$7="en juego",$L$7="hoy!"),1,0)</formula>
    </cfRule>
  </conditionalFormatting>
  <conditionalFormatting sqref="J11:K11">
    <cfRule type="expression" priority="9" dxfId="0" stopIfTrue="1">
      <formula>IF(OR($L$7="en juego",$L$7="hoy!"),1,0)</formula>
    </cfRule>
  </conditionalFormatting>
  <conditionalFormatting sqref="J11:K11">
    <cfRule type="expression" priority="8" dxfId="0" stopIfTrue="1">
      <formula>IF(OR($L$8="en juego",$L$8="hoy!"),1,0)</formula>
    </cfRule>
  </conditionalFormatting>
  <conditionalFormatting sqref="J11:K11">
    <cfRule type="expression" priority="7" dxfId="0" stopIfTrue="1">
      <formula>IF(OR($L$7="en juego",$L$7="hoy!"),1,0)</formula>
    </cfRule>
  </conditionalFormatting>
  <conditionalFormatting sqref="J11:K11">
    <cfRule type="expression" priority="6" dxfId="0" stopIfTrue="1">
      <formula>IF(OR($L$8="en juego",$L$8="hoy!"),1,0)</formula>
    </cfRule>
  </conditionalFormatting>
  <conditionalFormatting sqref="J11:K11">
    <cfRule type="expression" priority="5" dxfId="0" stopIfTrue="1">
      <formula>IF(OR($L$7="en juego",$L$7="hoy!"),1,0)</formula>
    </cfRule>
  </conditionalFormatting>
  <conditionalFormatting sqref="H10:I10">
    <cfRule type="expression" priority="4" dxfId="0" stopIfTrue="1">
      <formula>IF(OR($L$8="en juego",$L$8="hoy!"),1,0)</formula>
    </cfRule>
  </conditionalFormatting>
  <conditionalFormatting sqref="H11:I11">
    <cfRule type="expression" priority="3" dxfId="0" stopIfTrue="1">
      <formula>IF(OR($L$9="en juego",$L$9="hoy!"),1,0)</formula>
    </cfRule>
  </conditionalFormatting>
  <conditionalFormatting sqref="H10:I11">
    <cfRule type="expression" priority="2" dxfId="0" stopIfTrue="1">
      <formula>IF(OR($L$6="en juego",$L$6="hoy!"),1,0)</formula>
    </cfRule>
  </conditionalFormatting>
  <conditionalFormatting sqref="H10:I11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7 B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RowColHeaders="0" showOutlineSymbols="0" zoomScalePageLayoutView="0" workbookViewId="0" topLeftCell="A1">
      <selection activeCell="Q61" sqref="Q61"/>
    </sheetView>
  </sheetViews>
  <sheetFormatPr defaultColWidth="11.421875" defaultRowHeight="12.75"/>
  <cols>
    <col min="1" max="1" width="2.140625" style="9" customWidth="1"/>
    <col min="2" max="2" width="13.7109375" style="9" customWidth="1"/>
    <col min="3" max="3" width="3.140625" style="9" customWidth="1"/>
    <col min="4" max="4" width="0.9921875" style="9" customWidth="1"/>
    <col min="5" max="5" width="3.140625" style="9" customWidth="1"/>
    <col min="6" max="6" width="13.7109375" style="9" customWidth="1"/>
    <col min="7" max="8" width="1.7109375" style="9" customWidth="1"/>
    <col min="9" max="9" width="13.7109375" style="9" customWidth="1"/>
    <col min="10" max="10" width="3.140625" style="9" customWidth="1"/>
    <col min="11" max="11" width="0.9921875" style="9" customWidth="1"/>
    <col min="12" max="12" width="3.140625" style="9" customWidth="1"/>
    <col min="13" max="13" width="13.7109375" style="9" customWidth="1"/>
    <col min="14" max="15" width="1.7109375" style="9" customWidth="1"/>
    <col min="16" max="16" width="13.7109375" style="9" customWidth="1"/>
    <col min="17" max="17" width="3.140625" style="9" customWidth="1"/>
    <col min="18" max="18" width="0.9921875" style="9" customWidth="1"/>
    <col min="19" max="19" width="3.140625" style="9" customWidth="1"/>
    <col min="20" max="20" width="13.7109375" style="9" customWidth="1"/>
    <col min="21" max="21" width="1.8515625" style="9" customWidth="1"/>
    <col min="22" max="22" width="1.7109375" style="9" customWidth="1"/>
    <col min="23" max="23" width="12.7109375" style="9" customWidth="1"/>
    <col min="24" max="24" width="3.140625" style="9" customWidth="1"/>
    <col min="25" max="25" width="0.9921875" style="9" customWidth="1"/>
    <col min="26" max="26" width="3.140625" style="9" customWidth="1"/>
    <col min="27" max="27" width="12.8515625" style="9" customWidth="1"/>
    <col min="28" max="28" width="0.9921875" style="9" customWidth="1"/>
    <col min="29" max="29" width="10.00390625" style="9" customWidth="1"/>
    <col min="30" max="30" width="6.7109375" style="9" customWidth="1"/>
    <col min="31" max="16384" width="11.421875" style="9" customWidth="1"/>
  </cols>
  <sheetData>
    <row r="1" spans="1:33" ht="12.7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57"/>
      <c r="AF1" s="57"/>
      <c r="AG1" s="57"/>
    </row>
    <row r="2" spans="1:33" ht="27" customHeight="1">
      <c r="A2" s="127"/>
      <c r="B2" s="128"/>
      <c r="C2" s="129" t="s">
        <v>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57"/>
      <c r="AF2" s="57"/>
      <c r="AG2" s="57"/>
    </row>
    <row r="3" spans="1:33" ht="12.75" customHeight="1">
      <c r="A3" s="127"/>
      <c r="B3" s="127"/>
      <c r="C3" s="128"/>
      <c r="D3" s="128"/>
      <c r="E3" s="128"/>
      <c r="F3" s="128"/>
      <c r="G3" s="131" t="s">
        <v>62</v>
      </c>
      <c r="H3" s="131"/>
      <c r="I3" s="131"/>
      <c r="J3" s="131"/>
      <c r="K3" s="131"/>
      <c r="L3" s="131"/>
      <c r="M3" s="131"/>
      <c r="N3" s="131"/>
      <c r="O3" s="131"/>
      <c r="P3" s="128"/>
      <c r="Q3" s="128"/>
      <c r="R3" s="128"/>
      <c r="S3" s="128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57"/>
      <c r="AF3" s="57"/>
      <c r="AG3" s="57"/>
    </row>
    <row r="4" spans="1:33" ht="12.75" customHeight="1">
      <c r="A4" s="127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57"/>
      <c r="AF4" s="57"/>
      <c r="AG4" s="57"/>
    </row>
    <row r="5" spans="1:33" ht="12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57"/>
      <c r="AF5" s="57"/>
      <c r="AG5" s="57"/>
    </row>
    <row r="6" spans="1:33" ht="12.75">
      <c r="A6" s="57"/>
      <c r="B6" s="140"/>
      <c r="C6" s="141"/>
      <c r="D6" s="142"/>
      <c r="E6" s="141"/>
      <c r="F6" s="143"/>
      <c r="G6" s="144"/>
      <c r="H6" s="144"/>
      <c r="I6" s="140"/>
      <c r="J6" s="141"/>
      <c r="K6" s="141"/>
      <c r="L6" s="141"/>
      <c r="M6" s="143"/>
      <c r="N6" s="145"/>
      <c r="O6" s="145"/>
      <c r="P6" s="140"/>
      <c r="Q6" s="141"/>
      <c r="R6" s="141"/>
      <c r="S6" s="141"/>
      <c r="T6" s="143"/>
      <c r="U6" s="57"/>
      <c r="V6" s="57"/>
      <c r="W6" s="140"/>
      <c r="X6" s="141"/>
      <c r="Y6" s="141"/>
      <c r="Z6" s="141"/>
      <c r="AA6" s="143"/>
      <c r="AB6" s="57"/>
      <c r="AC6" s="57"/>
      <c r="AD6" s="57"/>
      <c r="AE6" s="57"/>
      <c r="AF6" s="57"/>
      <c r="AG6" s="57"/>
    </row>
    <row r="7" spans="1:33" ht="12.75" customHeight="1">
      <c r="A7" s="57"/>
      <c r="B7" s="145"/>
      <c r="C7" s="142"/>
      <c r="D7" s="142"/>
      <c r="E7" s="142"/>
      <c r="F7" s="146"/>
      <c r="G7" s="144"/>
      <c r="H7" s="144"/>
      <c r="I7" s="57"/>
      <c r="J7" s="141"/>
      <c r="K7" s="141"/>
      <c r="L7" s="141"/>
      <c r="M7" s="57"/>
      <c r="N7" s="145"/>
      <c r="O7" s="145"/>
      <c r="P7" s="57"/>
      <c r="Q7" s="141"/>
      <c r="R7" s="141"/>
      <c r="S7" s="141"/>
      <c r="T7" s="57"/>
      <c r="U7" s="57"/>
      <c r="V7" s="57"/>
      <c r="W7" s="57"/>
      <c r="X7" s="141"/>
      <c r="Y7" s="141"/>
      <c r="Z7" s="141"/>
      <c r="AA7" s="57"/>
      <c r="AB7" s="57"/>
      <c r="AC7" s="57"/>
      <c r="AD7" s="57"/>
      <c r="AE7" s="57"/>
      <c r="AF7" s="57"/>
      <c r="AG7" s="57"/>
    </row>
    <row r="8" spans="1:33" ht="4.5" customHeight="1" thickBot="1">
      <c r="A8" s="57"/>
      <c r="B8" s="140"/>
      <c r="C8" s="141"/>
      <c r="D8" s="142"/>
      <c r="E8" s="141"/>
      <c r="F8" s="143"/>
      <c r="G8" s="144"/>
      <c r="H8" s="144"/>
      <c r="I8" s="140"/>
      <c r="J8" s="147"/>
      <c r="K8" s="147"/>
      <c r="L8" s="147"/>
      <c r="M8" s="147"/>
      <c r="N8" s="145"/>
      <c r="O8" s="145"/>
      <c r="P8" s="140"/>
      <c r="Q8" s="141"/>
      <c r="R8" s="141"/>
      <c r="S8" s="141"/>
      <c r="T8" s="143"/>
      <c r="U8" s="57"/>
      <c r="V8" s="57"/>
      <c r="W8" s="140"/>
      <c r="X8" s="141"/>
      <c r="Y8" s="141"/>
      <c r="Z8" s="141"/>
      <c r="AA8" s="143"/>
      <c r="AB8" s="57"/>
      <c r="AC8" s="57"/>
      <c r="AD8" s="57"/>
      <c r="AE8" s="57"/>
      <c r="AF8" s="57"/>
      <c r="AG8" s="57"/>
    </row>
    <row r="9" spans="1:33" ht="13.5" customHeight="1" thickBot="1">
      <c r="A9" s="57"/>
      <c r="B9" s="155" t="s">
        <v>52</v>
      </c>
      <c r="C9" s="156"/>
      <c r="D9" s="156"/>
      <c r="E9" s="156"/>
      <c r="F9" s="157"/>
      <c r="G9" s="144"/>
      <c r="H9" s="144"/>
      <c r="I9" s="155" t="s">
        <v>53</v>
      </c>
      <c r="J9" s="156"/>
      <c r="K9" s="156"/>
      <c r="L9" s="156"/>
      <c r="M9" s="157"/>
      <c r="N9" s="145"/>
      <c r="O9" s="145"/>
      <c r="P9" s="57"/>
      <c r="Q9" s="141"/>
      <c r="R9" s="141"/>
      <c r="S9" s="141"/>
      <c r="T9" s="57"/>
      <c r="U9" s="57"/>
      <c r="V9" s="57"/>
      <c r="W9" s="57"/>
      <c r="X9" s="141"/>
      <c r="Y9" s="141"/>
      <c r="Z9" s="141"/>
      <c r="AA9" s="57"/>
      <c r="AB9" s="57"/>
      <c r="AC9" s="57"/>
      <c r="AD9" s="57"/>
      <c r="AE9" s="57"/>
      <c r="AF9" s="57"/>
      <c r="AG9" s="57"/>
    </row>
    <row r="10" spans="1:33" ht="4.5" customHeight="1">
      <c r="A10" s="57"/>
      <c r="B10" s="140"/>
      <c r="C10" s="141"/>
      <c r="D10" s="142"/>
      <c r="E10" s="141"/>
      <c r="F10" s="143"/>
      <c r="G10" s="144"/>
      <c r="H10" s="144"/>
      <c r="I10" s="140"/>
      <c r="J10" s="147"/>
      <c r="K10" s="147"/>
      <c r="L10" s="147"/>
      <c r="M10" s="147"/>
      <c r="N10" s="145"/>
      <c r="O10" s="145"/>
      <c r="P10" s="140"/>
      <c r="Q10" s="141"/>
      <c r="R10" s="141"/>
      <c r="S10" s="141"/>
      <c r="T10" s="143"/>
      <c r="U10" s="57"/>
      <c r="V10" s="57"/>
      <c r="W10" s="140"/>
      <c r="X10" s="141"/>
      <c r="Y10" s="141"/>
      <c r="Z10" s="141"/>
      <c r="AA10" s="143"/>
      <c r="AB10" s="57"/>
      <c r="AC10" s="57"/>
      <c r="AD10" s="57"/>
      <c r="AE10" s="57"/>
      <c r="AF10" s="57"/>
      <c r="AG10" s="57"/>
    </row>
    <row r="11" spans="1:33" ht="12.75" customHeight="1">
      <c r="A11" s="57"/>
      <c r="B11" s="140" t="s">
        <v>45</v>
      </c>
      <c r="C11" s="158">
        <v>3</v>
      </c>
      <c r="D11" s="159"/>
      <c r="E11" s="158">
        <v>0</v>
      </c>
      <c r="F11" s="143" t="s">
        <v>44</v>
      </c>
      <c r="G11" s="144"/>
      <c r="H11" s="144"/>
      <c r="I11" s="57"/>
      <c r="J11" s="141"/>
      <c r="K11" s="141"/>
      <c r="L11" s="141"/>
      <c r="M11" s="57"/>
      <c r="N11" s="145"/>
      <c r="O11" s="145"/>
      <c r="P11" s="57"/>
      <c r="Q11" s="141"/>
      <c r="R11" s="141"/>
      <c r="S11" s="141"/>
      <c r="T11" s="57"/>
      <c r="U11" s="57"/>
      <c r="V11" s="57"/>
      <c r="W11" s="57"/>
      <c r="X11" s="141"/>
      <c r="Y11" s="141"/>
      <c r="Z11" s="141"/>
      <c r="AA11" s="57"/>
      <c r="AB11" s="57"/>
      <c r="AC11" s="57"/>
      <c r="AD11" s="57"/>
      <c r="AE11" s="57"/>
      <c r="AF11" s="57"/>
      <c r="AG11" s="57"/>
    </row>
    <row r="12" spans="1:33" ht="4.5" customHeight="1">
      <c r="A12" s="57"/>
      <c r="B12" s="140"/>
      <c r="C12" s="160"/>
      <c r="D12" s="142"/>
      <c r="E12" s="160"/>
      <c r="F12" s="143"/>
      <c r="G12" s="144"/>
      <c r="H12" s="144"/>
      <c r="I12" s="140"/>
      <c r="J12" s="147"/>
      <c r="K12" s="147"/>
      <c r="L12" s="147"/>
      <c r="M12" s="147"/>
      <c r="N12" s="145"/>
      <c r="O12" s="145"/>
      <c r="P12" s="140"/>
      <c r="Q12" s="141"/>
      <c r="R12" s="141"/>
      <c r="S12" s="141"/>
      <c r="T12" s="143"/>
      <c r="U12" s="57"/>
      <c r="V12" s="57"/>
      <c r="W12" s="140"/>
      <c r="X12" s="141"/>
      <c r="Y12" s="141"/>
      <c r="Z12" s="141"/>
      <c r="AA12" s="143"/>
      <c r="AB12" s="57"/>
      <c r="AC12" s="57"/>
      <c r="AD12" s="57"/>
      <c r="AE12" s="57"/>
      <c r="AF12" s="57"/>
      <c r="AG12" s="57"/>
    </row>
    <row r="13" spans="1:33" ht="12.75" customHeight="1">
      <c r="A13" s="57"/>
      <c r="B13" s="140" t="s">
        <v>47</v>
      </c>
      <c r="C13" s="158">
        <v>3</v>
      </c>
      <c r="D13" s="159"/>
      <c r="E13" s="158">
        <v>1</v>
      </c>
      <c r="F13" s="143" t="s">
        <v>46</v>
      </c>
      <c r="G13" s="144"/>
      <c r="H13" s="144"/>
      <c r="I13" s="140" t="s">
        <v>54</v>
      </c>
      <c r="J13" s="152" t="s">
        <v>57</v>
      </c>
      <c r="K13" s="152"/>
      <c r="L13" s="152"/>
      <c r="M13" s="152"/>
      <c r="N13" s="145"/>
      <c r="O13" s="145"/>
      <c r="P13" s="145"/>
      <c r="Q13" s="141"/>
      <c r="R13" s="141"/>
      <c r="S13" s="141"/>
      <c r="T13" s="146"/>
      <c r="U13" s="57"/>
      <c r="V13" s="57"/>
      <c r="W13" s="145"/>
      <c r="X13" s="141"/>
      <c r="Y13" s="141"/>
      <c r="Z13" s="141"/>
      <c r="AA13" s="146"/>
      <c r="AB13" s="57"/>
      <c r="AC13" s="57"/>
      <c r="AD13" s="57"/>
      <c r="AE13" s="57"/>
      <c r="AF13" s="57"/>
      <c r="AG13" s="57"/>
    </row>
    <row r="14" spans="1:33" ht="4.5" customHeight="1">
      <c r="A14" s="57"/>
      <c r="B14" s="140"/>
      <c r="C14" s="160"/>
      <c r="D14" s="142"/>
      <c r="E14" s="160"/>
      <c r="F14" s="143"/>
      <c r="G14" s="144"/>
      <c r="H14" s="144"/>
      <c r="I14" s="140"/>
      <c r="J14" s="141"/>
      <c r="K14" s="141"/>
      <c r="L14" s="141"/>
      <c r="M14" s="143"/>
      <c r="N14" s="145"/>
      <c r="O14" s="145"/>
      <c r="P14" s="140"/>
      <c r="Q14" s="141"/>
      <c r="R14" s="141"/>
      <c r="S14" s="141"/>
      <c r="T14" s="143"/>
      <c r="U14" s="57"/>
      <c r="V14" s="57"/>
      <c r="W14" s="140"/>
      <c r="X14" s="141"/>
      <c r="Y14" s="141"/>
      <c r="Z14" s="141"/>
      <c r="AA14" s="143"/>
      <c r="AB14" s="57"/>
      <c r="AC14" s="57"/>
      <c r="AD14" s="57"/>
      <c r="AE14" s="57"/>
      <c r="AF14" s="57"/>
      <c r="AG14" s="57"/>
    </row>
    <row r="15" spans="1:33" ht="12.75" customHeight="1">
      <c r="A15" s="57"/>
      <c r="B15" s="140" t="s">
        <v>45</v>
      </c>
      <c r="C15" s="158">
        <v>3</v>
      </c>
      <c r="D15" s="159"/>
      <c r="E15" s="158">
        <v>0</v>
      </c>
      <c r="F15" s="143" t="s">
        <v>46</v>
      </c>
      <c r="G15" s="144"/>
      <c r="H15" s="144"/>
      <c r="I15" s="140" t="s">
        <v>55</v>
      </c>
      <c r="J15" s="152" t="s">
        <v>58</v>
      </c>
      <c r="K15" s="152"/>
      <c r="L15" s="152"/>
      <c r="M15" s="152"/>
      <c r="N15" s="145"/>
      <c r="O15" s="145"/>
      <c r="P15" s="145"/>
      <c r="Q15" s="141"/>
      <c r="R15" s="141"/>
      <c r="S15" s="141"/>
      <c r="T15" s="146"/>
      <c r="U15" s="57"/>
      <c r="V15" s="57"/>
      <c r="W15" s="145"/>
      <c r="X15" s="141"/>
      <c r="Y15" s="141"/>
      <c r="Z15" s="141"/>
      <c r="AA15" s="146"/>
      <c r="AB15" s="57"/>
      <c r="AC15" s="57"/>
      <c r="AD15" s="57"/>
      <c r="AE15" s="57"/>
      <c r="AF15" s="57"/>
      <c r="AG15" s="57"/>
    </row>
    <row r="16" spans="1:33" ht="4.5" customHeight="1">
      <c r="A16" s="57"/>
      <c r="B16" s="140"/>
      <c r="C16" s="160"/>
      <c r="D16" s="142"/>
      <c r="E16" s="160"/>
      <c r="F16" s="143"/>
      <c r="G16" s="144"/>
      <c r="H16" s="144"/>
      <c r="I16" s="140"/>
      <c r="J16" s="141"/>
      <c r="K16" s="141"/>
      <c r="L16" s="141"/>
      <c r="M16" s="143"/>
      <c r="N16" s="145"/>
      <c r="O16" s="145"/>
      <c r="P16" s="140"/>
      <c r="Q16" s="141"/>
      <c r="R16" s="141"/>
      <c r="S16" s="141"/>
      <c r="T16" s="143"/>
      <c r="U16" s="57"/>
      <c r="V16" s="57"/>
      <c r="W16" s="140"/>
      <c r="X16" s="141"/>
      <c r="Y16" s="141"/>
      <c r="Z16" s="141"/>
      <c r="AA16" s="143"/>
      <c r="AB16" s="57"/>
      <c r="AC16" s="57"/>
      <c r="AD16" s="57"/>
      <c r="AE16" s="57"/>
      <c r="AF16" s="57"/>
      <c r="AG16" s="57"/>
    </row>
    <row r="17" spans="1:33" ht="12.75" customHeight="1">
      <c r="A17" s="57"/>
      <c r="B17" s="140" t="s">
        <v>47</v>
      </c>
      <c r="C17" s="158">
        <v>3</v>
      </c>
      <c r="D17" s="159"/>
      <c r="E17" s="158">
        <v>1</v>
      </c>
      <c r="F17" s="143" t="s">
        <v>44</v>
      </c>
      <c r="G17" s="57"/>
      <c r="H17" s="57"/>
      <c r="I17" s="140" t="s">
        <v>56</v>
      </c>
      <c r="J17" s="152" t="s">
        <v>59</v>
      </c>
      <c r="K17" s="152"/>
      <c r="L17" s="152"/>
      <c r="M17" s="152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4.5" customHeight="1">
      <c r="A18" s="57"/>
      <c r="B18" s="148"/>
      <c r="C18" s="161"/>
      <c r="D18" s="148"/>
      <c r="E18" s="161"/>
      <c r="F18" s="148"/>
      <c r="G18" s="57"/>
      <c r="H18" s="57"/>
      <c r="I18" s="148"/>
      <c r="J18" s="148"/>
      <c r="K18" s="148"/>
      <c r="L18" s="148"/>
      <c r="M18" s="148"/>
      <c r="N18" s="57"/>
      <c r="O18" s="57"/>
      <c r="P18" s="148"/>
      <c r="Q18" s="148"/>
      <c r="R18" s="148"/>
      <c r="S18" s="148"/>
      <c r="T18" s="148"/>
      <c r="U18" s="57"/>
      <c r="V18" s="57"/>
      <c r="W18" s="162"/>
      <c r="X18" s="162"/>
      <c r="Y18" s="162"/>
      <c r="Z18" s="162"/>
      <c r="AA18" s="162"/>
      <c r="AB18" s="57"/>
      <c r="AC18" s="57"/>
      <c r="AD18" s="57"/>
      <c r="AE18" s="57"/>
      <c r="AF18" s="57"/>
      <c r="AG18" s="57"/>
    </row>
    <row r="19" spans="1:33" ht="12.75" customHeight="1">
      <c r="A19" s="57"/>
      <c r="B19" s="140" t="s">
        <v>44</v>
      </c>
      <c r="C19" s="158">
        <v>3</v>
      </c>
      <c r="D19" s="159"/>
      <c r="E19" s="158">
        <v>2</v>
      </c>
      <c r="F19" s="143" t="s">
        <v>46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4.5" customHeight="1">
      <c r="A20" s="57"/>
      <c r="B20" s="140"/>
      <c r="C20" s="160"/>
      <c r="D20" s="142"/>
      <c r="E20" s="160"/>
      <c r="F20" s="143"/>
      <c r="G20" s="145"/>
      <c r="H20" s="145"/>
      <c r="I20" s="140"/>
      <c r="J20" s="141"/>
      <c r="K20" s="141"/>
      <c r="L20" s="141"/>
      <c r="M20" s="143"/>
      <c r="N20" s="145"/>
      <c r="O20" s="145"/>
      <c r="P20" s="140"/>
      <c r="Q20" s="141"/>
      <c r="R20" s="141"/>
      <c r="S20" s="141"/>
      <c r="T20" s="143"/>
      <c r="U20" s="57"/>
      <c r="V20" s="57"/>
      <c r="W20" s="140"/>
      <c r="X20" s="141"/>
      <c r="Y20" s="163"/>
      <c r="Z20" s="141"/>
      <c r="AA20" s="143"/>
      <c r="AB20" s="57"/>
      <c r="AC20" s="57"/>
      <c r="AD20" s="57"/>
      <c r="AE20" s="57"/>
      <c r="AF20" s="57"/>
      <c r="AG20" s="57"/>
    </row>
    <row r="21" spans="1:33" ht="12.75" customHeight="1">
      <c r="A21" s="57"/>
      <c r="B21" s="140" t="s">
        <v>47</v>
      </c>
      <c r="C21" s="158">
        <v>2</v>
      </c>
      <c r="D21" s="159"/>
      <c r="E21" s="158">
        <v>3</v>
      </c>
      <c r="F21" s="143" t="s">
        <v>45</v>
      </c>
      <c r="G21" s="145"/>
      <c r="H21" s="145"/>
      <c r="I21" s="57"/>
      <c r="J21" s="141"/>
      <c r="K21" s="141"/>
      <c r="L21" s="141"/>
      <c r="M21" s="57"/>
      <c r="N21" s="145"/>
      <c r="O21" s="145"/>
      <c r="P21" s="57"/>
      <c r="Q21" s="141"/>
      <c r="R21" s="141"/>
      <c r="S21" s="141"/>
      <c r="T21" s="57"/>
      <c r="U21" s="57"/>
      <c r="V21" s="57"/>
      <c r="W21" s="57"/>
      <c r="X21" s="163"/>
      <c r="Y21" s="163"/>
      <c r="Z21" s="163"/>
      <c r="AA21" s="57"/>
      <c r="AB21" s="57"/>
      <c r="AC21" s="57"/>
      <c r="AD21" s="57"/>
      <c r="AE21" s="57"/>
      <c r="AF21" s="57"/>
      <c r="AG21" s="57"/>
    </row>
    <row r="22" spans="1:33" ht="12.75">
      <c r="A22" s="57"/>
      <c r="B22" s="148"/>
      <c r="C22" s="148"/>
      <c r="D22" s="148"/>
      <c r="E22" s="148"/>
      <c r="F22" s="148"/>
      <c r="G22" s="153"/>
      <c r="H22" s="153"/>
      <c r="I22" s="154"/>
      <c r="J22" s="154"/>
      <c r="K22" s="154"/>
      <c r="L22" s="154"/>
      <c r="M22" s="154"/>
      <c r="N22" s="145"/>
      <c r="O22" s="145"/>
      <c r="P22" s="140"/>
      <c r="Q22" s="141"/>
      <c r="R22" s="141"/>
      <c r="S22" s="141"/>
      <c r="T22" s="143"/>
      <c r="U22" s="57"/>
      <c r="V22" s="57"/>
      <c r="W22" s="140"/>
      <c r="X22" s="141"/>
      <c r="Y22" s="163"/>
      <c r="Z22" s="141"/>
      <c r="AA22" s="143"/>
      <c r="AB22" s="57"/>
      <c r="AC22" s="57"/>
      <c r="AD22" s="57"/>
      <c r="AE22" s="57"/>
      <c r="AF22" s="57"/>
      <c r="AG22" s="57"/>
    </row>
    <row r="23" spans="1:33" ht="4.5" customHeight="1">
      <c r="A23" s="57"/>
      <c r="B23" s="57"/>
      <c r="C23" s="142"/>
      <c r="D23" s="142"/>
      <c r="E23" s="142"/>
      <c r="F23" s="57"/>
      <c r="G23" s="145"/>
      <c r="H23" s="145"/>
      <c r="I23" s="57"/>
      <c r="J23" s="141"/>
      <c r="K23" s="141"/>
      <c r="L23" s="141"/>
      <c r="M23" s="57"/>
      <c r="N23" s="145"/>
      <c r="O23" s="145"/>
      <c r="P23" s="57"/>
      <c r="Q23" s="141"/>
      <c r="R23" s="141"/>
      <c r="S23" s="141"/>
      <c r="T23" s="57"/>
      <c r="U23" s="57"/>
      <c r="V23" s="57"/>
      <c r="W23" s="57"/>
      <c r="X23" s="163"/>
      <c r="Y23" s="163"/>
      <c r="Z23" s="163"/>
      <c r="AA23" s="57"/>
      <c r="AB23" s="57"/>
      <c r="AC23" s="57"/>
      <c r="AD23" s="57"/>
      <c r="AE23" s="57"/>
      <c r="AF23" s="57"/>
      <c r="AG23" s="57"/>
    </row>
    <row r="24" spans="1:33" ht="12.75">
      <c r="A24" s="57"/>
      <c r="B24" s="140"/>
      <c r="C24" s="141">
        <f>IF('Gpo. Unico'!C24&lt;&gt;"",'Gpo. Unico'!C24,"")</f>
      </c>
      <c r="D24" s="142"/>
      <c r="E24" s="141">
        <f>IF('Gpo. Unico'!E24&lt;&gt;"",'Gpo. Unico'!E24,"")</f>
      </c>
      <c r="F24" s="143"/>
      <c r="G24" s="144"/>
      <c r="H24" s="144"/>
      <c r="I24" s="140"/>
      <c r="J24" s="141"/>
      <c r="K24" s="141"/>
      <c r="L24" s="141"/>
      <c r="M24" s="143"/>
      <c r="N24" s="145"/>
      <c r="O24" s="145"/>
      <c r="P24" s="140"/>
      <c r="Q24" s="141"/>
      <c r="R24" s="141"/>
      <c r="S24" s="141"/>
      <c r="T24" s="143"/>
      <c r="U24" s="57"/>
      <c r="V24" s="57"/>
      <c r="W24" s="140"/>
      <c r="X24" s="141"/>
      <c r="Y24" s="163"/>
      <c r="Z24" s="141"/>
      <c r="AA24" s="143"/>
      <c r="AB24" s="57"/>
      <c r="AC24" s="57"/>
      <c r="AD24" s="57"/>
      <c r="AE24" s="57"/>
      <c r="AF24" s="57"/>
      <c r="AG24" s="57"/>
    </row>
    <row r="25" spans="1:33" ht="4.5" customHeight="1">
      <c r="A25" s="57"/>
      <c r="B25" s="145"/>
      <c r="C25" s="142"/>
      <c r="D25" s="142"/>
      <c r="E25" s="142"/>
      <c r="F25" s="146"/>
      <c r="G25" s="144"/>
      <c r="H25" s="144"/>
      <c r="I25" s="57"/>
      <c r="J25" s="141"/>
      <c r="K25" s="141"/>
      <c r="L25" s="141"/>
      <c r="M25" s="57"/>
      <c r="N25" s="145"/>
      <c r="O25" s="145"/>
      <c r="P25" s="57"/>
      <c r="Q25" s="141"/>
      <c r="R25" s="141"/>
      <c r="S25" s="141"/>
      <c r="T25" s="57"/>
      <c r="U25" s="57"/>
      <c r="V25" s="57"/>
      <c r="W25" s="57"/>
      <c r="X25" s="163"/>
      <c r="Y25" s="163"/>
      <c r="Z25" s="163"/>
      <c r="AA25" s="57"/>
      <c r="AB25" s="57"/>
      <c r="AC25" s="57"/>
      <c r="AD25" s="57"/>
      <c r="AE25" s="57"/>
      <c r="AF25" s="57"/>
      <c r="AG25" s="57"/>
    </row>
    <row r="26" spans="1:33" ht="12.75">
      <c r="A26" s="57"/>
      <c r="B26" s="140"/>
      <c r="C26" s="141">
        <f>IF('Gpo. Unico'!C25&lt;&gt;"",'Gpo. Unico'!C25,"")</f>
      </c>
      <c r="D26" s="142"/>
      <c r="E26" s="141">
        <f>IF('Gpo. Unico'!E25&lt;&gt;"",'Gpo. Unico'!E25,"")</f>
      </c>
      <c r="F26" s="143"/>
      <c r="G26" s="144"/>
      <c r="H26" s="144"/>
      <c r="I26" s="140"/>
      <c r="J26" s="152"/>
      <c r="K26" s="152"/>
      <c r="L26" s="152"/>
      <c r="M26" s="152"/>
      <c r="N26" s="145"/>
      <c r="O26" s="145"/>
      <c r="P26" s="140"/>
      <c r="Q26" s="141"/>
      <c r="R26" s="141"/>
      <c r="S26" s="141"/>
      <c r="T26" s="143"/>
      <c r="U26" s="57"/>
      <c r="V26" s="57"/>
      <c r="W26" s="140"/>
      <c r="X26" s="141"/>
      <c r="Y26" s="163"/>
      <c r="Z26" s="141"/>
      <c r="AA26" s="143"/>
      <c r="AB26" s="57"/>
      <c r="AC26" s="57"/>
      <c r="AD26" s="57"/>
      <c r="AE26" s="57"/>
      <c r="AF26" s="57"/>
      <c r="AG26" s="57"/>
    </row>
    <row r="27" spans="1:33" ht="4.5" customHeight="1">
      <c r="A27" s="57"/>
      <c r="B27" s="145"/>
      <c r="C27" s="142"/>
      <c r="D27" s="142"/>
      <c r="E27" s="142"/>
      <c r="F27" s="146"/>
      <c r="G27" s="144"/>
      <c r="H27" s="144"/>
      <c r="I27" s="57"/>
      <c r="J27" s="141"/>
      <c r="K27" s="141"/>
      <c r="L27" s="141"/>
      <c r="M27" s="57"/>
      <c r="N27" s="145"/>
      <c r="O27" s="145"/>
      <c r="P27" s="145"/>
      <c r="Q27" s="141"/>
      <c r="R27" s="141"/>
      <c r="S27" s="141"/>
      <c r="T27" s="146"/>
      <c r="U27" s="57"/>
      <c r="V27" s="57"/>
      <c r="W27" s="145"/>
      <c r="X27" s="163"/>
      <c r="Y27" s="163"/>
      <c r="Z27" s="163"/>
      <c r="AA27" s="146"/>
      <c r="AB27" s="57"/>
      <c r="AC27" s="57"/>
      <c r="AD27" s="57"/>
      <c r="AE27" s="57"/>
      <c r="AF27" s="57"/>
      <c r="AG27" s="57"/>
    </row>
    <row r="28" spans="1:33" ht="12.75">
      <c r="A28" s="57"/>
      <c r="B28" s="140"/>
      <c r="C28" s="141">
        <f>IF('Gpo. Unico'!C26&lt;&gt;"",'Gpo. Unico'!C26,"")</f>
      </c>
      <c r="D28" s="142"/>
      <c r="E28" s="141">
        <f>IF('Gpo. Unico'!E26&lt;&gt;"",'Gpo. Unico'!E26,"")</f>
      </c>
      <c r="F28" s="143"/>
      <c r="G28" s="144"/>
      <c r="H28" s="144"/>
      <c r="I28" s="140"/>
      <c r="J28" s="152"/>
      <c r="K28" s="152"/>
      <c r="L28" s="152"/>
      <c r="M28" s="152"/>
      <c r="N28" s="145"/>
      <c r="O28" s="145"/>
      <c r="P28" s="140"/>
      <c r="Q28" s="141"/>
      <c r="R28" s="141"/>
      <c r="S28" s="141"/>
      <c r="T28" s="143"/>
      <c r="U28" s="57"/>
      <c r="V28" s="57"/>
      <c r="W28" s="140"/>
      <c r="X28" s="141"/>
      <c r="Y28" s="163"/>
      <c r="Z28" s="141"/>
      <c r="AA28" s="143"/>
      <c r="AB28" s="57"/>
      <c r="AC28" s="57"/>
      <c r="AD28" s="57"/>
      <c r="AE28" s="57"/>
      <c r="AF28" s="57"/>
      <c r="AG28" s="57"/>
    </row>
    <row r="29" spans="1:33" ht="4.5" customHeight="1">
      <c r="A29" s="57"/>
      <c r="B29" s="145"/>
      <c r="C29" s="142"/>
      <c r="D29" s="142"/>
      <c r="E29" s="142"/>
      <c r="F29" s="146"/>
      <c r="G29" s="144"/>
      <c r="H29" s="144"/>
      <c r="I29" s="57"/>
      <c r="J29" s="141"/>
      <c r="K29" s="141"/>
      <c r="L29" s="141"/>
      <c r="M29" s="57"/>
      <c r="N29" s="145"/>
      <c r="O29" s="145"/>
      <c r="P29" s="145"/>
      <c r="Q29" s="141"/>
      <c r="R29" s="141"/>
      <c r="S29" s="141"/>
      <c r="T29" s="146"/>
      <c r="U29" s="57"/>
      <c r="V29" s="57"/>
      <c r="W29" s="145"/>
      <c r="X29" s="163"/>
      <c r="Y29" s="163"/>
      <c r="Z29" s="163"/>
      <c r="AA29" s="146"/>
      <c r="AB29" s="57"/>
      <c r="AC29" s="57"/>
      <c r="AD29" s="57"/>
      <c r="AE29" s="57"/>
      <c r="AF29" s="57"/>
      <c r="AG29" s="57"/>
    </row>
    <row r="30" spans="1:33" ht="12.75">
      <c r="A30" s="57"/>
      <c r="B30" s="140"/>
      <c r="C30" s="141">
        <f>IF('Gpo. Unico'!C27&lt;&gt;"",'Gpo. Unico'!C27,"")</f>
      </c>
      <c r="D30" s="142"/>
      <c r="E30" s="141">
        <f>IF('Gpo. Unico'!E27&lt;&gt;"",'Gpo. Unico'!E27,"")</f>
      </c>
      <c r="F30" s="143"/>
      <c r="G30" s="144"/>
      <c r="H30" s="144"/>
      <c r="I30" s="140"/>
      <c r="J30" s="152"/>
      <c r="K30" s="152"/>
      <c r="L30" s="152"/>
      <c r="M30" s="152"/>
      <c r="N30" s="145"/>
      <c r="O30" s="145"/>
      <c r="P30" s="140"/>
      <c r="Q30" s="141"/>
      <c r="R30" s="141"/>
      <c r="S30" s="141"/>
      <c r="T30" s="143"/>
      <c r="U30" s="57"/>
      <c r="V30" s="57"/>
      <c r="W30" s="140"/>
      <c r="X30" s="141"/>
      <c r="Y30" s="163"/>
      <c r="Z30" s="141"/>
      <c r="AA30" s="143"/>
      <c r="AB30" s="57"/>
      <c r="AC30" s="57"/>
      <c r="AD30" s="57"/>
      <c r="AE30" s="57"/>
      <c r="AF30" s="57"/>
      <c r="AG30" s="57"/>
    </row>
    <row r="31" spans="1:33" ht="4.5" customHeight="1">
      <c r="A31" s="57"/>
      <c r="B31" s="145"/>
      <c r="C31" s="142"/>
      <c r="D31" s="142"/>
      <c r="E31" s="142"/>
      <c r="F31" s="146"/>
      <c r="G31" s="144"/>
      <c r="H31" s="144"/>
      <c r="I31" s="145"/>
      <c r="J31" s="141"/>
      <c r="K31" s="141"/>
      <c r="L31" s="141"/>
      <c r="M31" s="14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" customFormat="1" ht="12.75" customHeight="1">
      <c r="A32" s="57"/>
      <c r="B32" s="140"/>
      <c r="C32" s="141">
        <f>IF('Gpo. Unico'!C28&lt;&gt;"",'Gpo. Unico'!C28,"")</f>
      </c>
      <c r="D32" s="142"/>
      <c r="E32" s="141">
        <f>IF('Gpo. Unico'!E28&lt;&gt;"",'Gpo. Unico'!E28,"")</f>
      </c>
      <c r="F32" s="143"/>
      <c r="G32" s="144"/>
      <c r="H32" s="144"/>
      <c r="I32" s="140"/>
      <c r="J32" s="141"/>
      <c r="K32" s="141"/>
      <c r="L32" s="141"/>
      <c r="M32" s="143"/>
      <c r="N32" s="57"/>
      <c r="O32" s="57"/>
      <c r="P32" s="57"/>
      <c r="Q32" s="57"/>
      <c r="R32" s="57"/>
      <c r="S32" s="57"/>
      <c r="T32" s="57"/>
      <c r="U32" s="57"/>
      <c r="V32" s="57"/>
      <c r="W32" s="164"/>
      <c r="X32" s="164"/>
      <c r="Y32" s="164"/>
      <c r="Z32" s="164"/>
      <c r="AA32" s="164"/>
      <c r="AB32" s="57"/>
      <c r="AC32" s="57"/>
      <c r="AD32" s="57"/>
      <c r="AE32" s="145"/>
      <c r="AF32" s="145"/>
      <c r="AG32" s="145"/>
    </row>
    <row r="33" spans="1:33" s="10" customFormat="1" ht="6" customHeight="1">
      <c r="A33" s="57"/>
      <c r="B33" s="145"/>
      <c r="C33" s="142"/>
      <c r="D33" s="142"/>
      <c r="E33" s="142"/>
      <c r="F33" s="146"/>
      <c r="G33" s="144"/>
      <c r="H33" s="144"/>
      <c r="I33" s="145"/>
      <c r="J33" s="141"/>
      <c r="K33" s="141"/>
      <c r="L33" s="141"/>
      <c r="M33" s="14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145"/>
      <c r="AF33" s="145"/>
      <c r="AG33" s="145"/>
    </row>
    <row r="34" spans="1:33" s="10" customFormat="1" ht="12.75" customHeight="1">
      <c r="A34" s="145"/>
      <c r="B34" s="140"/>
      <c r="C34" s="141">
        <f>IF('Gpo. Unico'!C29&lt;&gt;"",'Gpo. Unico'!C29,"")</f>
      </c>
      <c r="D34" s="142"/>
      <c r="E34" s="141">
        <f>IF('Gpo. Unico'!E29&lt;&gt;"",'Gpo. Unico'!E29,"")</f>
      </c>
      <c r="F34" s="143"/>
      <c r="G34" s="144"/>
      <c r="H34" s="144"/>
      <c r="I34" s="140"/>
      <c r="J34" s="141"/>
      <c r="K34" s="141"/>
      <c r="L34" s="141"/>
      <c r="M34" s="143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</row>
    <row r="35" spans="1:33" s="10" customFormat="1" ht="6" customHeight="1">
      <c r="A35" s="145"/>
      <c r="B35" s="149"/>
      <c r="C35" s="150"/>
      <c r="D35" s="142"/>
      <c r="E35" s="150"/>
      <c r="F35" s="151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</row>
    <row r="36" spans="1:33" s="10" customFormat="1" ht="6" customHeight="1">
      <c r="A36" s="145"/>
      <c r="B36" s="149"/>
      <c r="C36" s="150"/>
      <c r="D36" s="142"/>
      <c r="E36" s="150"/>
      <c r="F36" s="151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</row>
    <row r="37" spans="1:33" s="10" customFormat="1" ht="12.75" customHeight="1">
      <c r="A37" s="145"/>
      <c r="B37" s="142"/>
      <c r="C37" s="153"/>
      <c r="D37" s="153"/>
      <c r="E37" s="153"/>
      <c r="F37" s="142"/>
      <c r="G37" s="145"/>
      <c r="H37" s="145"/>
      <c r="I37" s="165"/>
      <c r="J37" s="147"/>
      <c r="K37" s="141"/>
      <c r="L37" s="147"/>
      <c r="M37" s="16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66"/>
      <c r="AB37" s="145"/>
      <c r="AC37" s="145"/>
      <c r="AD37" s="145"/>
      <c r="AE37" s="145"/>
      <c r="AF37" s="145"/>
      <c r="AG37" s="145"/>
    </row>
    <row r="38" spans="1:33" s="10" customFormat="1" ht="6" customHeight="1">
      <c r="A38" s="145"/>
      <c r="B38" s="142"/>
      <c r="C38" s="153"/>
      <c r="D38" s="153"/>
      <c r="E38" s="153"/>
      <c r="F38" s="142"/>
      <c r="G38" s="145"/>
      <c r="H38" s="145"/>
      <c r="I38" s="165"/>
      <c r="J38" s="147"/>
      <c r="K38" s="141"/>
      <c r="L38" s="147"/>
      <c r="M38" s="16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</row>
    <row r="39" spans="1:33" s="10" customFormat="1" ht="6" customHeight="1">
      <c r="A39" s="145"/>
      <c r="B39" s="167"/>
      <c r="C39" s="167"/>
      <c r="D39" s="153"/>
      <c r="E39" s="167"/>
      <c r="F39" s="167"/>
      <c r="G39" s="145"/>
      <c r="H39" s="145"/>
      <c r="I39" s="147"/>
      <c r="J39" s="147"/>
      <c r="K39" s="147"/>
      <c r="L39" s="147"/>
      <c r="M39" s="147"/>
      <c r="N39" s="145"/>
      <c r="O39" s="145"/>
      <c r="P39" s="162"/>
      <c r="Q39" s="162"/>
      <c r="R39" s="162"/>
      <c r="S39" s="162"/>
      <c r="T39" s="162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</row>
    <row r="40" spans="1:33" s="10" customFormat="1" ht="6" customHeight="1">
      <c r="A40" s="145"/>
      <c r="B40" s="149"/>
      <c r="C40" s="150"/>
      <c r="D40" s="142"/>
      <c r="E40" s="150"/>
      <c r="F40" s="151"/>
      <c r="G40" s="145"/>
      <c r="H40" s="145"/>
      <c r="I40" s="147"/>
      <c r="J40" s="147"/>
      <c r="K40" s="147"/>
      <c r="L40" s="147"/>
      <c r="M40" s="147"/>
      <c r="N40" s="145"/>
      <c r="O40" s="145"/>
      <c r="P40" s="162"/>
      <c r="Q40" s="162"/>
      <c r="R40" s="162"/>
      <c r="S40" s="162"/>
      <c r="T40" s="162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</row>
    <row r="41" spans="1:33" s="10" customFormat="1" ht="6" customHeight="1">
      <c r="A41" s="145"/>
      <c r="B41" s="149"/>
      <c r="C41" s="150"/>
      <c r="D41" s="142"/>
      <c r="E41" s="150"/>
      <c r="F41" s="151"/>
      <c r="G41" s="145"/>
      <c r="H41" s="145"/>
      <c r="I41" s="147"/>
      <c r="J41" s="147"/>
      <c r="K41" s="147"/>
      <c r="L41" s="147"/>
      <c r="M41" s="147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</row>
    <row r="42" spans="1:33" s="10" customFormat="1" ht="12.75" customHeight="1">
      <c r="A42" s="145"/>
      <c r="B42" s="142"/>
      <c r="C42" s="153"/>
      <c r="D42" s="153"/>
      <c r="E42" s="153"/>
      <c r="F42" s="142"/>
      <c r="G42" s="145"/>
      <c r="H42" s="145"/>
      <c r="I42" s="147"/>
      <c r="J42" s="147"/>
      <c r="K42" s="147"/>
      <c r="L42" s="147"/>
      <c r="M42" s="147"/>
      <c r="N42" s="145"/>
      <c r="O42" s="145"/>
      <c r="P42" s="165"/>
      <c r="Q42" s="150"/>
      <c r="R42" s="141"/>
      <c r="S42" s="150"/>
      <c r="T42" s="16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</row>
    <row r="43" spans="1:33" s="10" customFormat="1" ht="6" customHeight="1">
      <c r="A43" s="145"/>
      <c r="B43" s="142"/>
      <c r="C43" s="153"/>
      <c r="D43" s="153"/>
      <c r="E43" s="153"/>
      <c r="F43" s="142"/>
      <c r="G43" s="145"/>
      <c r="H43" s="145"/>
      <c r="I43" s="147"/>
      <c r="J43" s="147"/>
      <c r="K43" s="147"/>
      <c r="L43" s="147"/>
      <c r="M43" s="147"/>
      <c r="N43" s="145"/>
      <c r="O43" s="145"/>
      <c r="P43" s="165"/>
      <c r="Q43" s="150"/>
      <c r="R43" s="141"/>
      <c r="S43" s="150"/>
      <c r="T43" s="16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</row>
    <row r="44" spans="1:33" s="10" customFormat="1" ht="6" customHeight="1">
      <c r="A44" s="145"/>
      <c r="B44" s="167"/>
      <c r="C44" s="167"/>
      <c r="D44" s="153"/>
      <c r="E44" s="167"/>
      <c r="F44" s="167"/>
      <c r="G44" s="145"/>
      <c r="H44" s="145"/>
      <c r="I44" s="147"/>
      <c r="J44" s="147"/>
      <c r="K44" s="147"/>
      <c r="L44" s="147"/>
      <c r="M44" s="147"/>
      <c r="N44" s="145"/>
      <c r="O44" s="145"/>
      <c r="P44" s="168"/>
      <c r="Q44" s="168"/>
      <c r="R44" s="168"/>
      <c r="S44" s="168"/>
      <c r="T44" s="168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</row>
    <row r="45" spans="1:33" s="10" customFormat="1" ht="6" customHeight="1">
      <c r="A45" s="145"/>
      <c r="B45" s="149"/>
      <c r="C45" s="150"/>
      <c r="D45" s="142"/>
      <c r="E45" s="150"/>
      <c r="F45" s="151"/>
      <c r="G45" s="145"/>
      <c r="H45" s="145"/>
      <c r="I45" s="147"/>
      <c r="J45" s="147"/>
      <c r="K45" s="147"/>
      <c r="L45" s="147"/>
      <c r="M45" s="147"/>
      <c r="N45" s="145"/>
      <c r="O45" s="145"/>
      <c r="P45" s="168"/>
      <c r="Q45" s="168"/>
      <c r="R45" s="168"/>
      <c r="S45" s="168"/>
      <c r="T45" s="168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</row>
    <row r="46" spans="1:33" s="10" customFormat="1" ht="6" customHeight="1">
      <c r="A46" s="145"/>
      <c r="B46" s="149"/>
      <c r="C46" s="150"/>
      <c r="D46" s="142"/>
      <c r="E46" s="150"/>
      <c r="F46" s="151"/>
      <c r="G46" s="145"/>
      <c r="H46" s="145"/>
      <c r="I46" s="147"/>
      <c r="J46" s="147"/>
      <c r="K46" s="147"/>
      <c r="L46" s="147"/>
      <c r="M46" s="147"/>
      <c r="N46" s="145"/>
      <c r="O46" s="145"/>
      <c r="P46" s="168"/>
      <c r="Q46" s="168"/>
      <c r="R46" s="168"/>
      <c r="S46" s="168"/>
      <c r="T46" s="168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</row>
    <row r="47" spans="1:33" s="10" customFormat="1" ht="12.75" customHeight="1">
      <c r="A47" s="145"/>
      <c r="B47" s="142"/>
      <c r="C47" s="153"/>
      <c r="D47" s="153"/>
      <c r="E47" s="153"/>
      <c r="F47" s="142"/>
      <c r="G47" s="145"/>
      <c r="H47" s="145"/>
      <c r="I47" s="165"/>
      <c r="J47" s="147"/>
      <c r="K47" s="141"/>
      <c r="L47" s="147"/>
      <c r="M47" s="165"/>
      <c r="N47" s="145"/>
      <c r="O47" s="145"/>
      <c r="P47" s="168"/>
      <c r="Q47" s="168"/>
      <c r="R47" s="168"/>
      <c r="S47" s="168"/>
      <c r="T47" s="168"/>
      <c r="U47" s="145"/>
      <c r="V47" s="145"/>
      <c r="W47" s="148"/>
      <c r="X47" s="148"/>
      <c r="Y47" s="148"/>
      <c r="Z47" s="148"/>
      <c r="AA47" s="148"/>
      <c r="AB47" s="145"/>
      <c r="AC47" s="169"/>
      <c r="AD47" s="169"/>
      <c r="AE47" s="145"/>
      <c r="AF47" s="145"/>
      <c r="AG47" s="145"/>
    </row>
    <row r="48" spans="1:33" s="10" customFormat="1" ht="6" customHeight="1">
      <c r="A48" s="145"/>
      <c r="B48" s="142"/>
      <c r="C48" s="153"/>
      <c r="D48" s="153"/>
      <c r="E48" s="153"/>
      <c r="F48" s="142"/>
      <c r="G48" s="145"/>
      <c r="H48" s="145"/>
      <c r="I48" s="165"/>
      <c r="J48" s="147"/>
      <c r="K48" s="141"/>
      <c r="L48" s="147"/>
      <c r="M48" s="165"/>
      <c r="N48" s="145"/>
      <c r="O48" s="145"/>
      <c r="P48" s="168"/>
      <c r="Q48" s="168"/>
      <c r="R48" s="168"/>
      <c r="S48" s="168"/>
      <c r="T48" s="168"/>
      <c r="U48" s="145"/>
      <c r="V48" s="145"/>
      <c r="W48" s="148"/>
      <c r="X48" s="148"/>
      <c r="Y48" s="148"/>
      <c r="Z48" s="148"/>
      <c r="AA48" s="148"/>
      <c r="AB48" s="145"/>
      <c r="AC48" s="169"/>
      <c r="AD48" s="169"/>
      <c r="AE48" s="145"/>
      <c r="AF48" s="145"/>
      <c r="AG48" s="145"/>
    </row>
    <row r="49" spans="1:33" s="10" customFormat="1" ht="6" customHeight="1">
      <c r="A49" s="145"/>
      <c r="B49" s="167"/>
      <c r="C49" s="167"/>
      <c r="D49" s="153"/>
      <c r="E49" s="167"/>
      <c r="F49" s="167"/>
      <c r="G49" s="145"/>
      <c r="H49" s="145"/>
      <c r="I49" s="147"/>
      <c r="J49" s="147"/>
      <c r="K49" s="147"/>
      <c r="L49" s="147"/>
      <c r="M49" s="147"/>
      <c r="N49" s="145"/>
      <c r="O49" s="145"/>
      <c r="P49" s="168"/>
      <c r="Q49" s="168"/>
      <c r="R49" s="168"/>
      <c r="S49" s="168"/>
      <c r="T49" s="168"/>
      <c r="U49" s="145"/>
      <c r="V49" s="145"/>
      <c r="W49" s="145"/>
      <c r="X49" s="145"/>
      <c r="Y49" s="145"/>
      <c r="Z49" s="145"/>
      <c r="AA49" s="145"/>
      <c r="AB49" s="145"/>
      <c r="AC49" s="170"/>
      <c r="AD49" s="170"/>
      <c r="AE49" s="145"/>
      <c r="AF49" s="145"/>
      <c r="AG49" s="145"/>
    </row>
    <row r="50" spans="1:33" s="10" customFormat="1" ht="6" customHeight="1">
      <c r="A50" s="145"/>
      <c r="B50" s="149"/>
      <c r="C50" s="150"/>
      <c r="D50" s="142"/>
      <c r="E50" s="150"/>
      <c r="F50" s="151"/>
      <c r="G50" s="145"/>
      <c r="H50" s="145"/>
      <c r="I50" s="147"/>
      <c r="J50" s="147"/>
      <c r="K50" s="147"/>
      <c r="L50" s="147"/>
      <c r="M50" s="147"/>
      <c r="N50" s="145"/>
      <c r="O50" s="145"/>
      <c r="P50" s="168"/>
      <c r="Q50" s="168"/>
      <c r="R50" s="168"/>
      <c r="S50" s="168"/>
      <c r="T50" s="168"/>
      <c r="U50" s="145"/>
      <c r="V50" s="145"/>
      <c r="W50" s="149"/>
      <c r="X50" s="150"/>
      <c r="Y50" s="141"/>
      <c r="Z50" s="150"/>
      <c r="AA50" s="151"/>
      <c r="AB50" s="147"/>
      <c r="AC50" s="171"/>
      <c r="AD50" s="171"/>
      <c r="AE50" s="145"/>
      <c r="AF50" s="145"/>
      <c r="AG50" s="145"/>
    </row>
    <row r="51" spans="1:33" s="10" customFormat="1" ht="6" customHeight="1">
      <c r="A51" s="145"/>
      <c r="B51" s="149"/>
      <c r="C51" s="150"/>
      <c r="D51" s="142"/>
      <c r="E51" s="150"/>
      <c r="F51" s="151"/>
      <c r="G51" s="145"/>
      <c r="H51" s="145"/>
      <c r="I51" s="147"/>
      <c r="J51" s="147"/>
      <c r="K51" s="147"/>
      <c r="L51" s="147"/>
      <c r="M51" s="147"/>
      <c r="N51" s="145"/>
      <c r="O51" s="145"/>
      <c r="P51" s="168"/>
      <c r="Q51" s="168"/>
      <c r="R51" s="168"/>
      <c r="S51" s="168"/>
      <c r="T51" s="168"/>
      <c r="U51" s="145"/>
      <c r="V51" s="145"/>
      <c r="W51" s="149"/>
      <c r="X51" s="150"/>
      <c r="Y51" s="141"/>
      <c r="Z51" s="150"/>
      <c r="AA51" s="151"/>
      <c r="AB51" s="147"/>
      <c r="AC51" s="171"/>
      <c r="AD51" s="171"/>
      <c r="AE51" s="145"/>
      <c r="AF51" s="145"/>
      <c r="AG51" s="145"/>
    </row>
    <row r="52" spans="1:33" s="10" customFormat="1" ht="12.75" customHeight="1">
      <c r="A52" s="145"/>
      <c r="B52" s="142"/>
      <c r="C52" s="153"/>
      <c r="D52" s="153"/>
      <c r="E52" s="153"/>
      <c r="F52" s="142"/>
      <c r="G52" s="145"/>
      <c r="H52" s="145"/>
      <c r="I52" s="147"/>
      <c r="J52" s="147"/>
      <c r="K52" s="147"/>
      <c r="L52" s="147"/>
      <c r="M52" s="147"/>
      <c r="N52" s="145"/>
      <c r="O52" s="145"/>
      <c r="P52" s="168"/>
      <c r="Q52" s="168"/>
      <c r="R52" s="168"/>
      <c r="S52" s="168"/>
      <c r="T52" s="168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</row>
    <row r="53" spans="1:33" s="10" customFormat="1" ht="12.75" customHeight="1">
      <c r="A53" s="145"/>
      <c r="B53" s="142"/>
      <c r="C53" s="153"/>
      <c r="D53" s="153"/>
      <c r="E53" s="153"/>
      <c r="F53" s="142"/>
      <c r="G53" s="145"/>
      <c r="H53" s="145"/>
      <c r="I53" s="147"/>
      <c r="J53" s="147"/>
      <c r="K53" s="147"/>
      <c r="L53" s="147"/>
      <c r="M53" s="147"/>
      <c r="N53" s="145"/>
      <c r="O53" s="145"/>
      <c r="P53" s="168"/>
      <c r="Q53" s="168"/>
      <c r="R53" s="168"/>
      <c r="S53" s="168"/>
      <c r="T53" s="168"/>
      <c r="U53" s="145"/>
      <c r="V53" s="145"/>
      <c r="W53" s="148"/>
      <c r="X53" s="148"/>
      <c r="Y53" s="148"/>
      <c r="Z53" s="148"/>
      <c r="AA53" s="148"/>
      <c r="AB53" s="145"/>
      <c r="AC53" s="145"/>
      <c r="AD53" s="145"/>
      <c r="AE53" s="145"/>
      <c r="AF53" s="145"/>
      <c r="AG53" s="145"/>
    </row>
    <row r="54" spans="1:33" s="10" customFormat="1" ht="6" customHeight="1">
      <c r="A54" s="145"/>
      <c r="B54" s="167"/>
      <c r="C54" s="167"/>
      <c r="D54" s="142"/>
      <c r="E54" s="167"/>
      <c r="F54" s="167"/>
      <c r="G54" s="145"/>
      <c r="H54" s="145"/>
      <c r="I54" s="147"/>
      <c r="J54" s="147"/>
      <c r="K54" s="147"/>
      <c r="L54" s="147"/>
      <c r="M54" s="147"/>
      <c r="N54" s="145"/>
      <c r="O54" s="145"/>
      <c r="P54" s="168"/>
      <c r="Q54" s="168"/>
      <c r="R54" s="168"/>
      <c r="S54" s="168"/>
      <c r="T54" s="168"/>
      <c r="U54" s="145"/>
      <c r="V54" s="145"/>
      <c r="W54" s="148"/>
      <c r="X54" s="148"/>
      <c r="Y54" s="148"/>
      <c r="Z54" s="148"/>
      <c r="AA54" s="148"/>
      <c r="AB54" s="145"/>
      <c r="AC54" s="145"/>
      <c r="AD54" s="145"/>
      <c r="AE54" s="145"/>
      <c r="AF54" s="145"/>
      <c r="AG54" s="145"/>
    </row>
    <row r="55" spans="1:33" s="10" customFormat="1" ht="6" customHeight="1">
      <c r="A55" s="145"/>
      <c r="B55" s="149"/>
      <c r="C55" s="150"/>
      <c r="D55" s="142"/>
      <c r="E55" s="150"/>
      <c r="F55" s="151"/>
      <c r="G55" s="145"/>
      <c r="H55" s="145"/>
      <c r="I55" s="147"/>
      <c r="J55" s="147"/>
      <c r="K55" s="147"/>
      <c r="L55" s="147"/>
      <c r="M55" s="147"/>
      <c r="N55" s="145"/>
      <c r="O55" s="145"/>
      <c r="P55" s="168"/>
      <c r="Q55" s="168"/>
      <c r="R55" s="168"/>
      <c r="S55" s="168"/>
      <c r="T55" s="168"/>
      <c r="U55" s="145"/>
      <c r="V55" s="145"/>
      <c r="W55" s="153"/>
      <c r="X55" s="153"/>
      <c r="Y55" s="153"/>
      <c r="Z55" s="153"/>
      <c r="AA55" s="153"/>
      <c r="AB55" s="145"/>
      <c r="AC55" s="145"/>
      <c r="AD55" s="145"/>
      <c r="AE55" s="145"/>
      <c r="AF55" s="145"/>
      <c r="AG55" s="145"/>
    </row>
    <row r="56" spans="1:33" s="10" customFormat="1" ht="6" customHeight="1">
      <c r="A56" s="145"/>
      <c r="B56" s="149"/>
      <c r="C56" s="150"/>
      <c r="D56" s="153"/>
      <c r="E56" s="150"/>
      <c r="F56" s="151"/>
      <c r="G56" s="145"/>
      <c r="H56" s="145"/>
      <c r="I56" s="165"/>
      <c r="J56" s="147"/>
      <c r="K56" s="141"/>
      <c r="L56" s="147"/>
      <c r="M56" s="165"/>
      <c r="N56" s="145"/>
      <c r="O56" s="145"/>
      <c r="P56" s="168"/>
      <c r="Q56" s="168"/>
      <c r="R56" s="168"/>
      <c r="S56" s="168"/>
      <c r="T56" s="168"/>
      <c r="U56" s="145"/>
      <c r="V56" s="145"/>
      <c r="W56" s="165"/>
      <c r="X56" s="165"/>
      <c r="Y56" s="165"/>
      <c r="Z56" s="165"/>
      <c r="AA56" s="165"/>
      <c r="AB56" s="145"/>
      <c r="AC56" s="145"/>
      <c r="AD56" s="145"/>
      <c r="AE56" s="145"/>
      <c r="AF56" s="145"/>
      <c r="AG56" s="145"/>
    </row>
    <row r="57" spans="1:33" s="10" customFormat="1" ht="12.75" customHeight="1">
      <c r="A57" s="145"/>
      <c r="B57" s="142"/>
      <c r="C57" s="153"/>
      <c r="D57" s="153"/>
      <c r="E57" s="153"/>
      <c r="F57" s="142"/>
      <c r="G57" s="145"/>
      <c r="H57" s="145"/>
      <c r="I57" s="149"/>
      <c r="J57" s="150"/>
      <c r="K57" s="141"/>
      <c r="L57" s="150"/>
      <c r="M57" s="151"/>
      <c r="N57" s="145"/>
      <c r="O57" s="145"/>
      <c r="P57" s="168"/>
      <c r="Q57" s="168"/>
      <c r="R57" s="168"/>
      <c r="S57" s="168"/>
      <c r="T57" s="168"/>
      <c r="U57" s="145"/>
      <c r="V57" s="145"/>
      <c r="W57" s="165"/>
      <c r="X57" s="165"/>
      <c r="Y57" s="165"/>
      <c r="Z57" s="165"/>
      <c r="AA57" s="165"/>
      <c r="AB57" s="145"/>
      <c r="AC57" s="145"/>
      <c r="AD57" s="145"/>
      <c r="AE57" s="145"/>
      <c r="AF57" s="145"/>
      <c r="AG57" s="145"/>
    </row>
    <row r="58" spans="1:33" s="10" customFormat="1" ht="6" customHeight="1">
      <c r="A58" s="145"/>
      <c r="B58" s="142"/>
      <c r="C58" s="153"/>
      <c r="D58" s="153"/>
      <c r="E58" s="153"/>
      <c r="F58" s="142"/>
      <c r="G58" s="145"/>
      <c r="H58" s="145"/>
      <c r="I58" s="149"/>
      <c r="J58" s="150"/>
      <c r="K58" s="147"/>
      <c r="L58" s="150"/>
      <c r="M58" s="151"/>
      <c r="N58" s="145"/>
      <c r="O58" s="145"/>
      <c r="P58" s="168"/>
      <c r="Q58" s="168"/>
      <c r="R58" s="168"/>
      <c r="S58" s="168"/>
      <c r="T58" s="168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</row>
    <row r="59" spans="1:33" s="10" customFormat="1" ht="6" customHeight="1">
      <c r="A59" s="145"/>
      <c r="B59" s="167"/>
      <c r="C59" s="167"/>
      <c r="D59" s="142"/>
      <c r="E59" s="167"/>
      <c r="F59" s="167"/>
      <c r="G59" s="145"/>
      <c r="H59" s="145"/>
      <c r="I59" s="147"/>
      <c r="J59" s="147"/>
      <c r="K59" s="147"/>
      <c r="L59" s="147"/>
      <c r="M59" s="147"/>
      <c r="N59" s="145"/>
      <c r="O59" s="145"/>
      <c r="P59" s="168"/>
      <c r="Q59" s="168"/>
      <c r="R59" s="168"/>
      <c r="S59" s="168"/>
      <c r="T59" s="168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</row>
    <row r="60" spans="1:33" s="10" customFormat="1" ht="6" customHeight="1">
      <c r="A60" s="145"/>
      <c r="B60" s="149"/>
      <c r="C60" s="150"/>
      <c r="D60" s="142"/>
      <c r="E60" s="150"/>
      <c r="F60" s="151"/>
      <c r="G60" s="145"/>
      <c r="H60" s="145"/>
      <c r="I60" s="147"/>
      <c r="J60" s="147"/>
      <c r="K60" s="147"/>
      <c r="L60" s="147"/>
      <c r="M60" s="147"/>
      <c r="N60" s="145"/>
      <c r="O60" s="145"/>
      <c r="P60" s="168"/>
      <c r="Q60" s="168"/>
      <c r="R60" s="168"/>
      <c r="S60" s="168"/>
      <c r="T60" s="168"/>
      <c r="U60" s="145"/>
      <c r="V60" s="145"/>
      <c r="W60" s="172"/>
      <c r="X60" s="172"/>
      <c r="Y60" s="172"/>
      <c r="Z60" s="172"/>
      <c r="AA60" s="172"/>
      <c r="AB60" s="145"/>
      <c r="AC60" s="145"/>
      <c r="AD60" s="145"/>
      <c r="AE60" s="145"/>
      <c r="AF60" s="145"/>
      <c r="AG60" s="145"/>
    </row>
    <row r="61" spans="1:33" s="10" customFormat="1" ht="6" customHeight="1">
      <c r="A61" s="145"/>
      <c r="B61" s="149"/>
      <c r="C61" s="150"/>
      <c r="D61" s="153"/>
      <c r="E61" s="150"/>
      <c r="F61" s="151"/>
      <c r="G61" s="145"/>
      <c r="H61" s="145"/>
      <c r="I61" s="147"/>
      <c r="J61" s="147"/>
      <c r="K61" s="147"/>
      <c r="L61" s="147"/>
      <c r="M61" s="147"/>
      <c r="N61" s="145"/>
      <c r="O61" s="145"/>
      <c r="P61" s="165"/>
      <c r="Q61" s="147"/>
      <c r="R61" s="163"/>
      <c r="S61" s="147"/>
      <c r="T61" s="168"/>
      <c r="U61" s="145"/>
      <c r="V61" s="145"/>
      <c r="W61" s="173"/>
      <c r="X61" s="173"/>
      <c r="Y61" s="173"/>
      <c r="Z61" s="173"/>
      <c r="AA61" s="173"/>
      <c r="AB61" s="145"/>
      <c r="AC61" s="145"/>
      <c r="AD61" s="145"/>
      <c r="AE61" s="145"/>
      <c r="AF61" s="145"/>
      <c r="AG61" s="145"/>
    </row>
    <row r="62" spans="1:33" s="10" customFormat="1" ht="12.75" customHeight="1">
      <c r="A62" s="145"/>
      <c r="B62" s="142"/>
      <c r="C62" s="153"/>
      <c r="D62" s="153"/>
      <c r="E62" s="153"/>
      <c r="F62" s="142"/>
      <c r="G62" s="145"/>
      <c r="H62" s="145"/>
      <c r="I62" s="147"/>
      <c r="J62" s="147"/>
      <c r="K62" s="147"/>
      <c r="L62" s="147"/>
      <c r="M62" s="147"/>
      <c r="N62" s="145"/>
      <c r="O62" s="145"/>
      <c r="P62" s="165"/>
      <c r="Q62" s="147"/>
      <c r="R62" s="141"/>
      <c r="S62" s="147"/>
      <c r="T62" s="165"/>
      <c r="U62" s="145"/>
      <c r="V62" s="145"/>
      <c r="W62" s="173"/>
      <c r="X62" s="173"/>
      <c r="Y62" s="173"/>
      <c r="Z62" s="173"/>
      <c r="AA62" s="173"/>
      <c r="AB62" s="174"/>
      <c r="AC62" s="174"/>
      <c r="AD62" s="145"/>
      <c r="AE62" s="145"/>
      <c r="AF62" s="145"/>
      <c r="AG62" s="145"/>
    </row>
    <row r="63" spans="1:33" s="10" customFormat="1" ht="6" customHeight="1">
      <c r="A63" s="145"/>
      <c r="B63" s="142"/>
      <c r="C63" s="153"/>
      <c r="D63" s="153"/>
      <c r="E63" s="153"/>
      <c r="F63" s="142"/>
      <c r="G63" s="145"/>
      <c r="H63" s="145"/>
      <c r="I63" s="147"/>
      <c r="J63" s="147"/>
      <c r="K63" s="147"/>
      <c r="L63" s="147"/>
      <c r="M63" s="147"/>
      <c r="N63" s="145"/>
      <c r="O63" s="145"/>
      <c r="P63" s="165"/>
      <c r="Q63" s="147"/>
      <c r="R63" s="153"/>
      <c r="S63" s="147"/>
      <c r="T63" s="165"/>
      <c r="U63" s="145"/>
      <c r="V63" s="145"/>
      <c r="W63" s="145"/>
      <c r="X63" s="145"/>
      <c r="Y63" s="145"/>
      <c r="Z63" s="145"/>
      <c r="AA63" s="174"/>
      <c r="AB63" s="174"/>
      <c r="AC63" s="174"/>
      <c r="AD63" s="145"/>
      <c r="AE63" s="145"/>
      <c r="AF63" s="145"/>
      <c r="AG63" s="145"/>
    </row>
    <row r="64" spans="1:33" s="10" customFormat="1" ht="6" customHeight="1">
      <c r="A64" s="145"/>
      <c r="B64" s="167"/>
      <c r="C64" s="167"/>
      <c r="D64" s="142"/>
      <c r="E64" s="167"/>
      <c r="F64" s="167"/>
      <c r="G64" s="145"/>
      <c r="H64" s="145"/>
      <c r="I64" s="147"/>
      <c r="J64" s="147"/>
      <c r="K64" s="147"/>
      <c r="L64" s="147"/>
      <c r="M64" s="147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74"/>
      <c r="AB64" s="145"/>
      <c r="AC64" s="145"/>
      <c r="AD64" s="145"/>
      <c r="AE64" s="145"/>
      <c r="AF64" s="145"/>
      <c r="AG64" s="145"/>
    </row>
    <row r="65" spans="1:33" s="10" customFormat="1" ht="6" customHeight="1">
      <c r="A65" s="145"/>
      <c r="B65" s="175"/>
      <c r="C65" s="150"/>
      <c r="D65" s="142"/>
      <c r="E65" s="150"/>
      <c r="F65" s="151"/>
      <c r="G65" s="145"/>
      <c r="H65" s="145"/>
      <c r="I65" s="147"/>
      <c r="J65" s="147"/>
      <c r="K65" s="147"/>
      <c r="L65" s="147"/>
      <c r="M65" s="147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</row>
    <row r="66" spans="1:33" s="10" customFormat="1" ht="6" customHeight="1">
      <c r="A66" s="145"/>
      <c r="B66" s="175"/>
      <c r="C66" s="150"/>
      <c r="D66" s="153"/>
      <c r="E66" s="150"/>
      <c r="F66" s="151"/>
      <c r="G66" s="145"/>
      <c r="H66" s="145"/>
      <c r="I66" s="165"/>
      <c r="J66" s="147"/>
      <c r="K66" s="141"/>
      <c r="L66" s="147"/>
      <c r="M66" s="16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</row>
    <row r="67" spans="1:33" s="10" customFormat="1" ht="12.75" customHeight="1">
      <c r="A67" s="145"/>
      <c r="B67" s="142"/>
      <c r="C67" s="153"/>
      <c r="D67" s="153"/>
      <c r="E67" s="153"/>
      <c r="F67" s="142"/>
      <c r="G67" s="145"/>
      <c r="H67" s="145"/>
      <c r="I67" s="149"/>
      <c r="J67" s="150"/>
      <c r="K67" s="141"/>
      <c r="L67" s="150"/>
      <c r="M67" s="151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</row>
    <row r="68" spans="1:33" ht="6" customHeight="1">
      <c r="A68" s="145"/>
      <c r="B68" s="142"/>
      <c r="C68" s="153"/>
      <c r="D68" s="153"/>
      <c r="E68" s="153"/>
      <c r="F68" s="142"/>
      <c r="G68" s="145"/>
      <c r="H68" s="145"/>
      <c r="I68" s="149"/>
      <c r="J68" s="150"/>
      <c r="K68" s="153"/>
      <c r="L68" s="150"/>
      <c r="M68" s="151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57"/>
      <c r="AF68" s="57"/>
      <c r="AG68" s="57"/>
    </row>
    <row r="69" spans="1:33" ht="6" customHeight="1">
      <c r="A69" s="57"/>
      <c r="B69" s="167"/>
      <c r="C69" s="167"/>
      <c r="D69" s="176"/>
      <c r="E69" s="167"/>
      <c r="F69" s="167"/>
      <c r="G69" s="145"/>
      <c r="H69" s="145"/>
      <c r="I69" s="57"/>
      <c r="J69" s="57"/>
      <c r="K69" s="57"/>
      <c r="L69" s="57"/>
      <c r="M69" s="57"/>
      <c r="N69" s="145"/>
      <c r="O69" s="57"/>
      <c r="P69" s="57"/>
      <c r="Q69" s="57"/>
      <c r="R69" s="57"/>
      <c r="S69" s="57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57"/>
      <c r="AF69" s="57"/>
      <c r="AG69" s="57"/>
    </row>
    <row r="70" spans="1:33" ht="6" customHeight="1">
      <c r="A70" s="12"/>
      <c r="B70" s="124"/>
      <c r="C70" s="125"/>
      <c r="D70" s="16"/>
      <c r="E70" s="125"/>
      <c r="F70" s="123"/>
      <c r="G70" s="11"/>
      <c r="H70" s="11"/>
      <c r="I70" s="12"/>
      <c r="J70" s="12"/>
      <c r="K70" s="12"/>
      <c r="L70" s="12"/>
      <c r="M70" s="12"/>
      <c r="N70" s="11"/>
      <c r="O70" s="12"/>
      <c r="P70" s="12"/>
      <c r="Q70" s="12"/>
      <c r="R70" s="12"/>
      <c r="S70" s="12"/>
      <c r="T70" s="12"/>
      <c r="U70" s="12"/>
      <c r="V70" s="12"/>
      <c r="W70" s="11"/>
      <c r="X70" s="11"/>
      <c r="Y70" s="11"/>
      <c r="Z70" s="11"/>
      <c r="AA70" s="11"/>
      <c r="AB70" s="12"/>
      <c r="AC70" s="12"/>
      <c r="AD70" s="12"/>
      <c r="AE70" s="12"/>
      <c r="AF70" s="12"/>
      <c r="AG70" s="12"/>
    </row>
    <row r="71" spans="1:33" ht="6" customHeight="1">
      <c r="A71" s="12"/>
      <c r="B71" s="124"/>
      <c r="C71" s="125"/>
      <c r="D71" s="17"/>
      <c r="E71" s="125"/>
      <c r="F71" s="123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12"/>
      <c r="B72" s="12"/>
      <c r="C72" s="12"/>
      <c r="D72" s="12"/>
      <c r="E72" s="12"/>
      <c r="F72" s="12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</sheetData>
  <sheetProtection/>
  <mergeCells count="73">
    <mergeCell ref="J26:M26"/>
    <mergeCell ref="J28:M28"/>
    <mergeCell ref="J30:M30"/>
    <mergeCell ref="I22:M22"/>
    <mergeCell ref="B9:F9"/>
    <mergeCell ref="I9:M9"/>
    <mergeCell ref="J13:M13"/>
    <mergeCell ref="J15:M15"/>
    <mergeCell ref="J17:M17"/>
    <mergeCell ref="P39:T40"/>
    <mergeCell ref="I57:I58"/>
    <mergeCell ref="M57:M58"/>
    <mergeCell ref="Q42:Q43"/>
    <mergeCell ref="S42:S43"/>
    <mergeCell ref="F55:F56"/>
    <mergeCell ref="AC49:AD49"/>
    <mergeCell ref="X50:X51"/>
    <mergeCell ref="W60:AA60"/>
    <mergeCell ref="Z50:Z51"/>
    <mergeCell ref="AA50:AA51"/>
    <mergeCell ref="I67:I68"/>
    <mergeCell ref="J67:J68"/>
    <mergeCell ref="L67:L68"/>
    <mergeCell ref="J57:J58"/>
    <mergeCell ref="L57:L58"/>
    <mergeCell ref="B69:C69"/>
    <mergeCell ref="C65:C66"/>
    <mergeCell ref="B65:B66"/>
    <mergeCell ref="C60:C61"/>
    <mergeCell ref="B60:B61"/>
    <mergeCell ref="M67:M68"/>
    <mergeCell ref="E69:F69"/>
    <mergeCell ref="F65:F66"/>
    <mergeCell ref="E65:E66"/>
    <mergeCell ref="B59:C59"/>
    <mergeCell ref="C55:C56"/>
    <mergeCell ref="B55:B56"/>
    <mergeCell ref="E54:F54"/>
    <mergeCell ref="E59:F59"/>
    <mergeCell ref="E64:F64"/>
    <mergeCell ref="B54:C54"/>
    <mergeCell ref="B64:C64"/>
    <mergeCell ref="F60:F61"/>
    <mergeCell ref="E60:E61"/>
    <mergeCell ref="E55:E56"/>
    <mergeCell ref="F70:F71"/>
    <mergeCell ref="E70:E71"/>
    <mergeCell ref="C70:C71"/>
    <mergeCell ref="B70:B71"/>
    <mergeCell ref="C50:C51"/>
    <mergeCell ref="B50:B51"/>
    <mergeCell ref="B39:C39"/>
    <mergeCell ref="E39:F39"/>
    <mergeCell ref="W18:AA18"/>
    <mergeCell ref="E49:F49"/>
    <mergeCell ref="B44:C44"/>
    <mergeCell ref="B40:B41"/>
    <mergeCell ref="F50:F51"/>
    <mergeCell ref="E50:E51"/>
    <mergeCell ref="E45:E46"/>
    <mergeCell ref="C45:C46"/>
    <mergeCell ref="B45:B46"/>
    <mergeCell ref="C40:C41"/>
    <mergeCell ref="B49:C49"/>
    <mergeCell ref="F45:F46"/>
    <mergeCell ref="W50:W51"/>
    <mergeCell ref="F40:F41"/>
    <mergeCell ref="E40:E41"/>
    <mergeCell ref="E35:E36"/>
    <mergeCell ref="F35:F36"/>
    <mergeCell ref="C35:C36"/>
    <mergeCell ref="B35:B36"/>
    <mergeCell ref="E44:F4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str">
        <f>IF('Gpo. Unico'!Q7&lt;&gt;"",'Gpo. Unico'!Q7,"")</f>
        <v>IES Cruz de Piedra</v>
      </c>
      <c r="N2" t="str">
        <f>IF('Gpo. Unico'!Q9&lt;&gt;"",'Gpo. Unico'!Q9,"")</f>
        <v>ATM Norte</v>
      </c>
      <c r="U2" t="str">
        <f>IF('Gpo. Unico'!Q11&lt;&gt;"",'Gpo. Unico'!Q11,"")</f>
        <v>C.T.M. Celada</v>
      </c>
      <c r="AB2" t="str">
        <f>IF('Gpo. Unico'!Q13&lt;&gt;"",'Gpo. Unico'!Q13,"")</f>
        <v>C.D. Yacal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str">
        <f>'Gpo. Unico'!B6</f>
        <v>IES Cruz de Piedra</v>
      </c>
      <c r="B4" s="1">
        <f>IF('Gpo. Unico'!C6&lt;&gt;"",'Gpo. Unico'!C6,"")</f>
        <v>3</v>
      </c>
      <c r="C4" s="1" t="str">
        <f>'Gpo. Unico'!D6</f>
        <v>-</v>
      </c>
      <c r="D4" s="1">
        <f>IF('Gpo. Unico'!E6&lt;&gt;"",'Gpo. Unico'!E6,"")</f>
        <v>0</v>
      </c>
      <c r="E4" s="3" t="str">
        <f>'Gpo. Unico'!F6</f>
        <v>ATM Norte</v>
      </c>
      <c r="F4" s="1">
        <f>COUNTBLANK('Gpo. Unico'!C6:'Gpo. Unico'!E6)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'Gpo. Unico'!B7</f>
        <v>C.T.M. Celada</v>
      </c>
      <c r="B5" s="1">
        <f>IF('Gpo. Unico'!C7&lt;&gt;"",'Gpo. Unico'!C7,"")</f>
        <v>3</v>
      </c>
      <c r="C5" s="1" t="str">
        <f>'Gpo. Unico'!D7</f>
        <v>-</v>
      </c>
      <c r="D5" s="1">
        <f>IF('Gpo. Unico'!E7&lt;&gt;"",'Gpo. Unico'!E7,"")</f>
        <v>1</v>
      </c>
      <c r="E5" s="3" t="str">
        <f>'Gpo. Unico'!F7</f>
        <v>C.D. Yacal</v>
      </c>
      <c r="F5" s="1">
        <f>COUNTBLANK('Gpo. Unico'!C7:'Gpo. Unico'!E7)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1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1</v>
      </c>
      <c r="AG5">
        <f t="shared" si="23"/>
        <v>3</v>
      </c>
    </row>
    <row r="6" spans="1:33" ht="12.75">
      <c r="A6" s="2" t="str">
        <f>'Gpo. Unico'!B8</f>
        <v>IES Cruz de Piedra</v>
      </c>
      <c r="B6" s="1">
        <f>IF('Gpo. Unico'!C8&lt;&gt;"",'Gpo. Unico'!C8,"")</f>
        <v>3</v>
      </c>
      <c r="C6" s="1" t="str">
        <f>'Gpo. Unico'!D8</f>
        <v>-</v>
      </c>
      <c r="D6" s="1">
        <f>IF('Gpo. Unico'!E8&lt;&gt;"",'Gpo. Unico'!E8,"")</f>
        <v>0</v>
      </c>
      <c r="E6" s="3" t="str">
        <f>'Gpo. Unico'!F8</f>
        <v>C.D. Yacal</v>
      </c>
      <c r="F6" s="1">
        <f>COUNTBLANK('Gpo. Unico'!C8:'Gpo. Unico'!E8)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0</v>
      </c>
      <c r="AG6">
        <f t="shared" si="23"/>
        <v>3</v>
      </c>
    </row>
    <row r="7" spans="1:33" ht="12.75">
      <c r="A7" s="2" t="str">
        <f>'Gpo. Unico'!B9</f>
        <v>C.T.M. Celada</v>
      </c>
      <c r="B7" s="1">
        <f>IF('Gpo. Unico'!C9&lt;&gt;"",'Gpo. Unico'!C9,"")</f>
        <v>3</v>
      </c>
      <c r="C7" s="1" t="str">
        <f>'Gpo. Unico'!D9</f>
        <v>-</v>
      </c>
      <c r="D7" s="1">
        <f>IF('Gpo. Unico'!E9&lt;&gt;"",'Gpo. Unico'!E9,"")</f>
        <v>1</v>
      </c>
      <c r="E7" s="3" t="str">
        <f>'Gpo. Unico'!F9</f>
        <v>ATM Norte</v>
      </c>
      <c r="F7" s="1">
        <f>COUNTBLANK('Gpo. Unico'!C9:'Gpo. Unico'!E9)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0</v>
      </c>
      <c r="Q7">
        <f t="shared" si="9"/>
        <v>1</v>
      </c>
      <c r="R7">
        <f t="shared" si="10"/>
        <v>1</v>
      </c>
      <c r="S7">
        <f t="shared" si="11"/>
        <v>3</v>
      </c>
      <c r="U7">
        <f t="shared" si="12"/>
        <v>1</v>
      </c>
      <c r="V7">
        <f t="shared" si="13"/>
        <v>1</v>
      </c>
      <c r="W7">
        <f t="shared" si="14"/>
        <v>0</v>
      </c>
      <c r="X7">
        <f t="shared" si="15"/>
        <v>0</v>
      </c>
      <c r="Y7">
        <f t="shared" si="16"/>
        <v>3</v>
      </c>
      <c r="Z7">
        <f t="shared" si="17"/>
        <v>1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'Gpo. Unico'!B10</f>
        <v>ATM Norte</v>
      </c>
      <c r="B8" s="1">
        <f>IF('Gpo. Unico'!C10&lt;&gt;"",'Gpo. Unico'!C10,"")</f>
        <v>3</v>
      </c>
      <c r="C8" s="1" t="str">
        <f>'Gpo. Unico'!D10</f>
        <v>-</v>
      </c>
      <c r="D8" s="1">
        <f>IF('Gpo. Unico'!E10&lt;&gt;"",'Gpo. Unico'!E10,"")</f>
        <v>2</v>
      </c>
      <c r="E8" s="3" t="str">
        <f>'Gpo. Unico'!F10</f>
        <v>C.D. Yacal</v>
      </c>
      <c r="F8" s="1">
        <f>COUNTBLANK('Gpo. Unico'!C10:'Gpo. Unico'!E10)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2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2</v>
      </c>
      <c r="AG8">
        <f t="shared" si="23"/>
        <v>3</v>
      </c>
    </row>
    <row r="9" spans="1:33" ht="12.75">
      <c r="A9" s="2" t="str">
        <f>'Gpo. Unico'!B11</f>
        <v>C.T.M. Celada</v>
      </c>
      <c r="B9" s="1">
        <f>IF('Gpo. Unico'!C11&lt;&gt;"",'Gpo. Unico'!C11,"")</f>
        <v>2</v>
      </c>
      <c r="C9" s="1" t="str">
        <f>'Gpo. Unico'!D11</f>
        <v>-</v>
      </c>
      <c r="D9" s="1">
        <f>IF('Gpo. Unico'!E11&lt;&gt;"",'Gpo. Unico'!E11,"")</f>
        <v>3</v>
      </c>
      <c r="E9" s="3" t="str">
        <f>'Gpo. Unico'!F11</f>
        <v>IES Cruz de Piedra</v>
      </c>
      <c r="F9" s="1">
        <f>COUNTBLANK('Gpo. Unico'!C11:'Gpo. Unico'!E11)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2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2</v>
      </c>
      <c r="Z9">
        <f t="shared" si="17"/>
        <v>3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2</v>
      </c>
      <c r="M10">
        <f>H10*3+I10</f>
        <v>9</v>
      </c>
      <c r="N10">
        <f aca="true" t="shared" si="25" ref="N10:S10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4</v>
      </c>
      <c r="S10">
        <f t="shared" si="25"/>
        <v>8</v>
      </c>
      <c r="T10">
        <f>O10*3+P10</f>
        <v>3</v>
      </c>
      <c r="U10">
        <f aca="true" t="shared" si="26" ref="U10:Z10">SUM(U4:U9)</f>
        <v>3</v>
      </c>
      <c r="V10">
        <f t="shared" si="26"/>
        <v>2</v>
      </c>
      <c r="W10">
        <f t="shared" si="26"/>
        <v>0</v>
      </c>
      <c r="X10">
        <f t="shared" si="26"/>
        <v>1</v>
      </c>
      <c r="Y10">
        <f t="shared" si="26"/>
        <v>8</v>
      </c>
      <c r="Z10">
        <f t="shared" si="26"/>
        <v>5</v>
      </c>
      <c r="AA10">
        <f>V10*3+W10</f>
        <v>6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3</v>
      </c>
      <c r="AG10">
        <f t="shared" si="27"/>
        <v>9</v>
      </c>
      <c r="AH10">
        <f>AC10*3+AD10</f>
        <v>0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str">
        <f>G2</f>
        <v>IES Cruz de Piedra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2</v>
      </c>
      <c r="M16">
        <f t="shared" si="28"/>
        <v>9</v>
      </c>
      <c r="O16" t="str">
        <f>IF($M16&gt;=$M17,$F16,$F17)</f>
        <v>IES Cruz de Piedra</v>
      </c>
      <c r="P16">
        <f>VLOOKUP(O16,$F$16:$M$25,8,FALSE)</f>
        <v>9</v>
      </c>
      <c r="S16" t="str">
        <f>IF($P16&gt;=$P18,$O16,$O18)</f>
        <v>IES Cruz de Piedra</v>
      </c>
      <c r="T16">
        <f>VLOOKUP(S16,$O$16:$P$25,2,FALSE)</f>
        <v>9</v>
      </c>
      <c r="W16" t="str">
        <f>IF($T16&gt;=$T19,$S16,$S19)</f>
        <v>IES Cruz de Piedra</v>
      </c>
      <c r="X16">
        <f>VLOOKUP(W16,$S$16:$T$25,2,FALSE)</f>
        <v>9</v>
      </c>
      <c r="AA16" t="str">
        <f>W16</f>
        <v>IES Cruz de Piedra</v>
      </c>
      <c r="AB16">
        <f>VLOOKUP(AA16,W16:X25,2,FALSE)</f>
        <v>9</v>
      </c>
      <c r="AE16" t="str">
        <f>AA16</f>
        <v>IES Cruz de Piedra</v>
      </c>
      <c r="AF16">
        <f>VLOOKUP(AE16,AA16:AB25,2,FALSE)</f>
        <v>9</v>
      </c>
      <c r="AI16" t="str">
        <f>AE16</f>
        <v>IES Cruz de Piedra</v>
      </c>
      <c r="AJ16">
        <f>VLOOKUP(AI16,AE16:AF25,2,FALSE)</f>
        <v>9</v>
      </c>
    </row>
    <row r="17" spans="6:36" ht="12.75">
      <c r="F17" t="str">
        <f>N2</f>
        <v>ATM Norte</v>
      </c>
      <c r="G17">
        <f aca="true" t="shared" si="29" ref="G17:L17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4</v>
      </c>
      <c r="L17">
        <f t="shared" si="29"/>
        <v>8</v>
      </c>
      <c r="M17">
        <f>T10</f>
        <v>3</v>
      </c>
      <c r="O17" t="str">
        <f>IF($M17&lt;=$M16,$F17,$F16)</f>
        <v>ATM Norte</v>
      </c>
      <c r="P17">
        <f>VLOOKUP(O17,$F$16:$M$25,8,FALSE)</f>
        <v>3</v>
      </c>
      <c r="S17" t="str">
        <f>O17</f>
        <v>ATM Norte</v>
      </c>
      <c r="T17">
        <f>VLOOKUP(S17,$O$16:$P$25,2,FALSE)</f>
        <v>3</v>
      </c>
      <c r="W17" t="str">
        <f>S17</f>
        <v>ATM Norte</v>
      </c>
      <c r="X17">
        <f>VLOOKUP(W17,$S$16:$T$25,2,FALSE)</f>
        <v>3</v>
      </c>
      <c r="AA17" t="str">
        <f>IF(X17&gt;=X18,W17,W18)</f>
        <v>C.T.M. Celada</v>
      </c>
      <c r="AB17">
        <f>VLOOKUP(AA17,W16:X25,2,FALSE)</f>
        <v>6</v>
      </c>
      <c r="AE17" t="str">
        <f>IF(AB17&gt;=AB19,AA17,AA19)</f>
        <v>C.T.M. Celada</v>
      </c>
      <c r="AF17">
        <f>VLOOKUP(AE17,AA16:AB25,2,FALSE)</f>
        <v>6</v>
      </c>
      <c r="AI17" t="str">
        <f>AE17</f>
        <v>C.T.M. Celada</v>
      </c>
      <c r="AJ17">
        <f>VLOOKUP(AI17,AE16:AF25,2,FALSE)</f>
        <v>6</v>
      </c>
    </row>
    <row r="18" spans="6:36" ht="12.75">
      <c r="F18" t="str">
        <f>U2</f>
        <v>C.T.M. Celada</v>
      </c>
      <c r="G18">
        <f aca="true" t="shared" si="30" ref="G18:M18">U10</f>
        <v>3</v>
      </c>
      <c r="H18">
        <f t="shared" si="30"/>
        <v>2</v>
      </c>
      <c r="I18">
        <f t="shared" si="30"/>
        <v>0</v>
      </c>
      <c r="J18">
        <f t="shared" si="30"/>
        <v>1</v>
      </c>
      <c r="K18">
        <f t="shared" si="30"/>
        <v>8</v>
      </c>
      <c r="L18">
        <f t="shared" si="30"/>
        <v>5</v>
      </c>
      <c r="M18">
        <f t="shared" si="30"/>
        <v>6</v>
      </c>
      <c r="O18" t="str">
        <f>F18</f>
        <v>C.T.M. Celada</v>
      </c>
      <c r="P18">
        <f>VLOOKUP(O18,$F$16:$M$25,8,FALSE)</f>
        <v>6</v>
      </c>
      <c r="S18" t="str">
        <f>IF($P18&lt;=$P16,$O18,$O16)</f>
        <v>C.T.M. Celada</v>
      </c>
      <c r="T18">
        <f>VLOOKUP(S18,$O$16:$P$25,2,FALSE)</f>
        <v>6</v>
      </c>
      <c r="W18" t="str">
        <f>S18</f>
        <v>C.T.M. Celada</v>
      </c>
      <c r="X18">
        <f>VLOOKUP(W18,$S$16:$T$25,2,FALSE)</f>
        <v>6</v>
      </c>
      <c r="AA18" t="str">
        <f>IF(X18&lt;=X17,W18,W17)</f>
        <v>ATM Norte</v>
      </c>
      <c r="AB18">
        <f>VLOOKUP(AA18,W16:X25,2,FALSE)</f>
        <v>3</v>
      </c>
      <c r="AE18" t="str">
        <f>AA18</f>
        <v>ATM Norte</v>
      </c>
      <c r="AF18">
        <f>VLOOKUP(AE18,AA16:AB25,2,FALSE)</f>
        <v>3</v>
      </c>
      <c r="AI18" t="str">
        <f>IF(AF18&gt;=AF19,AE18,AE19)</f>
        <v>ATM Norte</v>
      </c>
      <c r="AJ18">
        <f>VLOOKUP(AI18,AE16:AF25,2,FALSE)</f>
        <v>3</v>
      </c>
    </row>
    <row r="19" spans="6:36" ht="12.75">
      <c r="F19" t="str">
        <f>AB2</f>
        <v>C.D. Yacal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3</v>
      </c>
      <c r="L19">
        <f t="shared" si="31"/>
        <v>9</v>
      </c>
      <c r="M19">
        <f t="shared" si="31"/>
        <v>0</v>
      </c>
      <c r="O19" t="str">
        <f>F19</f>
        <v>C.D. Yacal</v>
      </c>
      <c r="P19">
        <f>VLOOKUP(O19,$F$16:$M$25,8,FALSE)</f>
        <v>0</v>
      </c>
      <c r="S19" t="str">
        <f>O19</f>
        <v>C.D. Yacal</v>
      </c>
      <c r="T19">
        <f>VLOOKUP(S19,$O$16:$P$25,2,FALSE)</f>
        <v>0</v>
      </c>
      <c r="W19" t="str">
        <f>IF($T19&lt;=$T16,$S19,$S16)</f>
        <v>C.D. Yacal</v>
      </c>
      <c r="X19">
        <f>VLOOKUP(W19,$S$16:$T$25,2,FALSE)</f>
        <v>0</v>
      </c>
      <c r="AA19" t="str">
        <f>W19</f>
        <v>C.D. Yacal</v>
      </c>
      <c r="AB19">
        <f>VLOOKUP(AA19,W16:X25,2,FALSE)</f>
        <v>0</v>
      </c>
      <c r="AE19" t="str">
        <f>IF(AB19&lt;=AB17,AA19,AA17)</f>
        <v>C.D. Yacal</v>
      </c>
      <c r="AF19">
        <f>VLOOKUP(AE19,AA16:AB25,2,FALSE)</f>
        <v>0</v>
      </c>
      <c r="AI19" t="str">
        <f>IF(AF19&lt;=AF18,AE19,AE18)</f>
        <v>C.D. Yacal</v>
      </c>
      <c r="AJ19">
        <f>VLOOKUP(AI19,AE16:AF25,2,FALSE)</f>
        <v>0</v>
      </c>
    </row>
    <row r="28" spans="6:37" ht="12.75">
      <c r="F28" t="str">
        <f>AI16</f>
        <v>IES Cruz de Piedra</v>
      </c>
      <c r="J28">
        <f>AJ16</f>
        <v>9</v>
      </c>
      <c r="K28">
        <f>VLOOKUP(AI16,$F$16:$M$25,6,FALSE)</f>
        <v>9</v>
      </c>
      <c r="L28">
        <f>VLOOKUP(AI16,$F$16:$M$25,7,FALSE)</f>
        <v>2</v>
      </c>
      <c r="M28">
        <f>K28-L28</f>
        <v>7</v>
      </c>
      <c r="O28" t="str">
        <f>IF(AND($J28=$J29,$M29&gt;$M28),$F29,$F28)</f>
        <v>IES Cruz de Piedra</v>
      </c>
      <c r="P28">
        <f>VLOOKUP(O28,$F$28:$M$37,5,FALSE)</f>
        <v>9</v>
      </c>
      <c r="Q28">
        <f>VLOOKUP(O28,$F$28:$M$37,8,FALSE)</f>
        <v>7</v>
      </c>
      <c r="S28" t="str">
        <f>IF(AND(P28=P30,Q30&gt;Q28),O30,O28)</f>
        <v>IES Cruz de Piedra</v>
      </c>
      <c r="T28">
        <f>VLOOKUP(S28,$O$28:$Q$37,2,FALSE)</f>
        <v>9</v>
      </c>
      <c r="U28">
        <f>VLOOKUP(S28,$O$28:$Q$37,3,FALSE)</f>
        <v>7</v>
      </c>
      <c r="W28" t="str">
        <f>IF(AND(T28=T31,U31&gt;U28),S31,S28)</f>
        <v>IES Cruz de Piedra</v>
      </c>
      <c r="X28">
        <f>VLOOKUP(W28,$S$28:$U$37,2,FALSE)</f>
        <v>9</v>
      </c>
      <c r="Y28">
        <f>VLOOKUP(W28,$S$28:$U$37,3,FALSE)</f>
        <v>7</v>
      </c>
      <c r="AA28" t="str">
        <f>W28</f>
        <v>IES Cruz de Piedra</v>
      </c>
      <c r="AB28">
        <f>VLOOKUP(AA28,W28:Y37,2,FALSE)</f>
        <v>9</v>
      </c>
      <c r="AC28">
        <f>VLOOKUP(AA28,W28:Y37,3,FALSE)</f>
        <v>7</v>
      </c>
      <c r="AE28" t="str">
        <f>AA28</f>
        <v>IES Cruz de Piedra</v>
      </c>
      <c r="AF28">
        <f>VLOOKUP(AE28,AA28:AC37,2,FALSE)</f>
        <v>9</v>
      </c>
      <c r="AG28">
        <f>VLOOKUP(AE28,AA28:AC37,3,FALSE)</f>
        <v>7</v>
      </c>
      <c r="AI28" t="str">
        <f>AE28</f>
        <v>IES Cruz de Piedra</v>
      </c>
      <c r="AJ28">
        <f>VLOOKUP(AI28,AE28:AG37,2,FALSE)</f>
        <v>9</v>
      </c>
      <c r="AK28">
        <f>VLOOKUP(AI28,AE28:AG37,3,FALSE)</f>
        <v>7</v>
      </c>
    </row>
    <row r="29" spans="6:37" ht="12.75">
      <c r="F29" t="str">
        <f>AI17</f>
        <v>C.T.M. Celada</v>
      </c>
      <c r="J29">
        <f>AJ17</f>
        <v>6</v>
      </c>
      <c r="K29">
        <f>VLOOKUP(AI17,$F$16:$M$25,6,FALSE)</f>
        <v>8</v>
      </c>
      <c r="L29">
        <f>VLOOKUP(AI17,$F$16:$M$25,7,FALSE)</f>
        <v>5</v>
      </c>
      <c r="M29">
        <f>K29-L29</f>
        <v>3</v>
      </c>
      <c r="O29" t="str">
        <f>IF(AND($J28=$J29,$M29&gt;$M28),$F28,$F29)</f>
        <v>C.T.M. Celada</v>
      </c>
      <c r="P29">
        <f>VLOOKUP(O29,$F$28:$M$37,5,FALSE)</f>
        <v>6</v>
      </c>
      <c r="Q29">
        <f>VLOOKUP(O29,$F$28:$M$37,8,FALSE)</f>
        <v>3</v>
      </c>
      <c r="S29" t="str">
        <f>O29</f>
        <v>C.T.M. Celada</v>
      </c>
      <c r="T29">
        <f>VLOOKUP(S29,$O$28:$Q$37,2,FALSE)</f>
        <v>6</v>
      </c>
      <c r="U29">
        <f>VLOOKUP(S29,$O$28:$Q$37,3,FALSE)</f>
        <v>3</v>
      </c>
      <c r="W29" t="str">
        <f>S29</f>
        <v>C.T.M. Celada</v>
      </c>
      <c r="X29">
        <f>VLOOKUP(W29,$S$28:$U$37,2,FALSE)</f>
        <v>6</v>
      </c>
      <c r="Y29">
        <f>VLOOKUP(W29,$S$28:$U$37,3,FALSE)</f>
        <v>3</v>
      </c>
      <c r="AA29" t="str">
        <f>IF(AND(X29=X30,Y30&gt;Y29),W30,W29)</f>
        <v>C.T.M. Celada</v>
      </c>
      <c r="AB29">
        <f>VLOOKUP(AA29,W28:Y37,2,FALSE)</f>
        <v>6</v>
      </c>
      <c r="AC29">
        <f>VLOOKUP(AA29,W28:Y37,3,FALSE)</f>
        <v>3</v>
      </c>
      <c r="AE29" t="str">
        <f>IF(AND(AB29=AB31,AC31&gt;AC29),AA31,AA29)</f>
        <v>C.T.M. Celada</v>
      </c>
      <c r="AF29">
        <f>VLOOKUP(AE29,AA28:AC37,2,FALSE)</f>
        <v>6</v>
      </c>
      <c r="AG29">
        <f>VLOOKUP(AE29,AA28:AC37,3,FALSE)</f>
        <v>3</v>
      </c>
      <c r="AI29" t="str">
        <f>AE29</f>
        <v>C.T.M. Celada</v>
      </c>
      <c r="AJ29">
        <f>VLOOKUP(AI29,AE28:AG37,2,FALSE)</f>
        <v>6</v>
      </c>
      <c r="AK29">
        <f>VLOOKUP(AI29,AE28:AG37,3,FALSE)</f>
        <v>3</v>
      </c>
    </row>
    <row r="30" spans="6:37" ht="12.75">
      <c r="F30" t="str">
        <f>AI18</f>
        <v>ATM Norte</v>
      </c>
      <c r="J30">
        <f>AJ18</f>
        <v>3</v>
      </c>
      <c r="K30">
        <f>VLOOKUP(AI18,$F$16:$M$25,6,FALSE)</f>
        <v>4</v>
      </c>
      <c r="L30">
        <f>VLOOKUP(AI18,$F$16:$M$25,7,FALSE)</f>
        <v>8</v>
      </c>
      <c r="M30">
        <f>K30-L30</f>
        <v>-4</v>
      </c>
      <c r="O30" t="str">
        <f>F30</f>
        <v>ATM Norte</v>
      </c>
      <c r="P30">
        <f>VLOOKUP(O30,$F$28:$M$37,5,FALSE)</f>
        <v>3</v>
      </c>
      <c r="Q30">
        <f>VLOOKUP(O30,$F$28:$M$37,8,FALSE)</f>
        <v>-4</v>
      </c>
      <c r="S30" t="str">
        <f>IF(AND($P28=P30,Q30&gt;Q28),O28,O30)</f>
        <v>ATM Norte</v>
      </c>
      <c r="T30">
        <f>VLOOKUP(S30,$O$28:$Q$37,2,FALSE)</f>
        <v>3</v>
      </c>
      <c r="U30">
        <f>VLOOKUP(S30,$O$28:$Q$37,3,FALSE)</f>
        <v>-4</v>
      </c>
      <c r="W30" t="str">
        <f>S30</f>
        <v>ATM Norte</v>
      </c>
      <c r="X30">
        <f>VLOOKUP(W30,$S$28:$U$37,2,FALSE)</f>
        <v>3</v>
      </c>
      <c r="Y30">
        <f>VLOOKUP(W30,$S$28:$U$37,3,FALSE)</f>
        <v>-4</v>
      </c>
      <c r="AA30" t="str">
        <f>IF(AND(X29=X30,Y30&gt;Y29),W29,W30)</f>
        <v>ATM Norte</v>
      </c>
      <c r="AB30">
        <f>VLOOKUP(AA30,W28:Y37,2,FALSE)</f>
        <v>3</v>
      </c>
      <c r="AC30">
        <f>VLOOKUP(AA30,W28:Y37,3,FALSE)</f>
        <v>-4</v>
      </c>
      <c r="AE30" t="str">
        <f>AA30</f>
        <v>ATM Norte</v>
      </c>
      <c r="AF30">
        <f>VLOOKUP(AE30,AA28:AC37,2,FALSE)</f>
        <v>3</v>
      </c>
      <c r="AG30">
        <f>VLOOKUP(AE30,AA28:AC37,3,FALSE)</f>
        <v>-4</v>
      </c>
      <c r="AI30" t="str">
        <f>IF(AND(AF30=AF31,AG31&gt;AG30),AE31,AE30)</f>
        <v>ATM Norte</v>
      </c>
      <c r="AJ30">
        <f>VLOOKUP(AI30,AE28:AG37,2,FALSE)</f>
        <v>3</v>
      </c>
      <c r="AK30">
        <f>VLOOKUP(AI30,AE28:AG37,3,FALSE)</f>
        <v>-4</v>
      </c>
    </row>
    <row r="31" spans="6:37" ht="12.75">
      <c r="F31" t="str">
        <f>AI19</f>
        <v>C.D. Yacal</v>
      </c>
      <c r="J31">
        <f>AJ19</f>
        <v>0</v>
      </c>
      <c r="K31">
        <f>VLOOKUP(AI19,$F$16:$M$25,6,FALSE)</f>
        <v>3</v>
      </c>
      <c r="L31">
        <f>VLOOKUP(AI19,$F$16:$M$25,7,FALSE)</f>
        <v>9</v>
      </c>
      <c r="M31">
        <f>K31-L31</f>
        <v>-6</v>
      </c>
      <c r="O31" t="str">
        <f>F31</f>
        <v>C.D. Yacal</v>
      </c>
      <c r="P31">
        <f>VLOOKUP(O31,$F$28:$M$37,5,FALSE)</f>
        <v>0</v>
      </c>
      <c r="Q31">
        <f>VLOOKUP(O31,$F$28:$M$37,8,FALSE)</f>
        <v>-6</v>
      </c>
      <c r="S31" t="str">
        <f>O31</f>
        <v>C.D. Yacal</v>
      </c>
      <c r="T31">
        <f>VLOOKUP(S31,$O$28:$Q$37,2,FALSE)</f>
        <v>0</v>
      </c>
      <c r="U31">
        <f>VLOOKUP(S31,$O$28:$Q$37,3,FALSE)</f>
        <v>-6</v>
      </c>
      <c r="W31" t="str">
        <f>IF(AND(T28=T31,U31&gt;U28),S28,S31)</f>
        <v>C.D. Yacal</v>
      </c>
      <c r="X31">
        <f>VLOOKUP(W31,$S$28:$U$37,2,FALSE)</f>
        <v>0</v>
      </c>
      <c r="Y31">
        <f>VLOOKUP(W31,$S$28:$U$37,3,FALSE)</f>
        <v>-6</v>
      </c>
      <c r="AA31" t="str">
        <f>W31</f>
        <v>C.D. Yacal</v>
      </c>
      <c r="AB31">
        <f>VLOOKUP(AA31,W28:Y37,2,FALSE)</f>
        <v>0</v>
      </c>
      <c r="AC31">
        <f>VLOOKUP(AA31,W28:Y37,3,FALSE)</f>
        <v>-6</v>
      </c>
      <c r="AE31" t="str">
        <f>IF(AND(AB29=AB31,AC31&gt;AC29),AA29,AA31)</f>
        <v>C.D. Yacal</v>
      </c>
      <c r="AF31">
        <f>VLOOKUP(AE31,AA28:AC37,2,FALSE)</f>
        <v>0</v>
      </c>
      <c r="AG31">
        <f>VLOOKUP(AE31,AA28:AC37,3,FALSE)</f>
        <v>-6</v>
      </c>
      <c r="AI31" t="str">
        <f>IF(AND(AF30=AF31,AG31&gt;AG30),AE30,AE31)</f>
        <v>C.D. Yacal</v>
      </c>
      <c r="AJ31">
        <f>VLOOKUP(AI31,AE28:AG37,2,FALSE)</f>
        <v>0</v>
      </c>
      <c r="AK31">
        <f>VLOOKUP(AI31,AE28:AG37,3,FALSE)</f>
        <v>-6</v>
      </c>
    </row>
    <row r="40" spans="6:38" ht="12.75">
      <c r="F40" t="str">
        <f>AI28</f>
        <v>IES Cruz de Piedra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2</v>
      </c>
      <c r="M40">
        <f>K40-L40</f>
        <v>7</v>
      </c>
      <c r="O40" t="str">
        <f>IF(AND(J40=J41,M40=M41,K41&gt;K40),F41,F40)</f>
        <v>IES Cruz de Piedra</v>
      </c>
      <c r="P40">
        <f>VLOOKUP(O40,$F$40:$M$49,5,FALSE)</f>
        <v>9</v>
      </c>
      <c r="Q40">
        <f>VLOOKUP(O40,$F$40:$M$49,8,FALSE)</f>
        <v>7</v>
      </c>
      <c r="R40">
        <f>VLOOKUP(O40,$F$40:$M$49,6,FALSE)</f>
        <v>9</v>
      </c>
      <c r="S40" t="str">
        <f>IF(AND(P40=P42,Q40=Q42,R42&gt;R40),O42,O40)</f>
        <v>IES Cruz de Piedra</v>
      </c>
      <c r="T40">
        <f>VLOOKUP(S40,$O$40:$R$49,2,FALSE)</f>
        <v>9</v>
      </c>
      <c r="U40">
        <f>VLOOKUP(S40,$O$40:$R$49,3,FALSE)</f>
        <v>7</v>
      </c>
      <c r="V40">
        <f>VLOOKUP(S40,$O$40:$R$49,4,FALSE)</f>
        <v>9</v>
      </c>
      <c r="W40" t="str">
        <f>IF(AND(T40=T43,U40=U43,V43&gt;V40),S43,S40)</f>
        <v>IES Cruz de Piedra</v>
      </c>
      <c r="X40">
        <f>VLOOKUP(W40,$S$40:$V$49,2,FALSE)</f>
        <v>9</v>
      </c>
      <c r="Y40">
        <f>VLOOKUP(W40,$S$40:$V$49,3,FALSE)</f>
        <v>7</v>
      </c>
      <c r="Z40">
        <f>VLOOKUP(W40,$S$40:$V$49,4,FALSE)</f>
        <v>9</v>
      </c>
      <c r="AA40" t="str">
        <f>W40</f>
        <v>IES Cruz de Piedra</v>
      </c>
      <c r="AB40">
        <f>VLOOKUP(AA40,W40:Z49,2,FALSE)</f>
        <v>9</v>
      </c>
      <c r="AC40">
        <f>VLOOKUP(AA40,W40:Z49,3,FALSE)</f>
        <v>7</v>
      </c>
      <c r="AD40">
        <f>VLOOKUP(AA40,W40:Z49,4,FALSE)</f>
        <v>9</v>
      </c>
      <c r="AE40" t="str">
        <f>AA40</f>
        <v>IES Cruz de Piedra</v>
      </c>
      <c r="AF40">
        <f>VLOOKUP(AE40,AA40:AD49,2,FALSE)</f>
        <v>9</v>
      </c>
      <c r="AG40">
        <f>VLOOKUP(AE40,AA40:AD49,3,FALSE)</f>
        <v>7</v>
      </c>
      <c r="AH40">
        <f>VLOOKUP(AE40,AA40:AD49,4,FALSE)</f>
        <v>9</v>
      </c>
      <c r="AI40" t="str">
        <f>AE40</f>
        <v>IES Cruz de Piedra</v>
      </c>
      <c r="AJ40">
        <f>VLOOKUP(AI40,AE40:AH49,2,FALSE)</f>
        <v>9</v>
      </c>
      <c r="AK40">
        <f>VLOOKUP(AI40,AE40:AH49,3,FALSE)</f>
        <v>7</v>
      </c>
      <c r="AL40">
        <f>VLOOKUP(AI40,AE40:AH49,4,FALSE)</f>
        <v>9</v>
      </c>
    </row>
    <row r="41" spans="6:38" ht="12.75">
      <c r="F41" t="str">
        <f>AI29</f>
        <v>C.T.M. Celada</v>
      </c>
      <c r="J41">
        <f>VLOOKUP(F41,$F$16:$M$25,8,FALSE)</f>
        <v>6</v>
      </c>
      <c r="K41">
        <f>VLOOKUP(F41,$F$16:$M$25,6,FALSE)</f>
        <v>8</v>
      </c>
      <c r="L41">
        <f>VLOOKUP(F41,$F$16:$M$25,7,FALSE)</f>
        <v>5</v>
      </c>
      <c r="M41">
        <f>K41-L41</f>
        <v>3</v>
      </c>
      <c r="O41" t="str">
        <f>IF(AND(J40=J41,M40=M41,K41&gt;K40),F40,F41)</f>
        <v>C.T.M. Celada</v>
      </c>
      <c r="P41">
        <f>VLOOKUP(O41,$F$40:$M$49,5,FALSE)</f>
        <v>6</v>
      </c>
      <c r="Q41">
        <f>VLOOKUP(O41,$F$40:$M$49,8,FALSE)</f>
        <v>3</v>
      </c>
      <c r="R41">
        <f>VLOOKUP(O41,$F$40:$M$49,6,FALSE)</f>
        <v>8</v>
      </c>
      <c r="S41" t="str">
        <f>O41</f>
        <v>C.T.M. Celada</v>
      </c>
      <c r="T41">
        <f>VLOOKUP(S41,$O$40:$R$49,2,FALSE)</f>
        <v>6</v>
      </c>
      <c r="U41">
        <f>VLOOKUP(S41,$O$40:$R$49,3,FALSE)</f>
        <v>3</v>
      </c>
      <c r="V41">
        <f>VLOOKUP(S41,$O$40:$R$49,4,FALSE)</f>
        <v>8</v>
      </c>
      <c r="W41" t="str">
        <f>S41</f>
        <v>C.T.M. Celada</v>
      </c>
      <c r="X41">
        <f>VLOOKUP(W41,$S$40:$V$49,2,FALSE)</f>
        <v>6</v>
      </c>
      <c r="Y41">
        <f>VLOOKUP(W41,$S$40:$V$49,3,FALSE)</f>
        <v>3</v>
      </c>
      <c r="Z41">
        <f>VLOOKUP(W41,$S$40:$V$49,4,FALSE)</f>
        <v>8</v>
      </c>
      <c r="AA41" t="str">
        <f>IF(AND(X41=X42,Y41=Y42,Z42&gt;Z41),W42,W41)</f>
        <v>C.T.M. Celada</v>
      </c>
      <c r="AB41">
        <f>VLOOKUP(AA41,W40:Z49,2,FALSE)</f>
        <v>6</v>
      </c>
      <c r="AC41">
        <f>VLOOKUP(AA41,W40:Z49,3,FALSE)</f>
        <v>3</v>
      </c>
      <c r="AD41">
        <f>VLOOKUP(AA41,W40:Z49,4,FALSE)</f>
        <v>8</v>
      </c>
      <c r="AE41" t="str">
        <f>IF(AND(AB41=AB43,AC41=AC43,AD43&gt;AD41),AA43,AA41)</f>
        <v>C.T.M. Celada</v>
      </c>
      <c r="AF41">
        <f>VLOOKUP(AE41,AA40:AD49,2,FALSE)</f>
        <v>6</v>
      </c>
      <c r="AG41">
        <f>VLOOKUP(AE41,AA40:AD49,3,FALSE)</f>
        <v>3</v>
      </c>
      <c r="AH41">
        <f>VLOOKUP(AE41,AA40:AD49,4,FALSE)</f>
        <v>8</v>
      </c>
      <c r="AI41" t="str">
        <f>AE41</f>
        <v>C.T.M. Celada</v>
      </c>
      <c r="AJ41">
        <f>VLOOKUP(AI41,AE40:AH49,2,FALSE)</f>
        <v>6</v>
      </c>
      <c r="AK41">
        <f>VLOOKUP(AI41,AE40:AH49,3,FALSE)</f>
        <v>3</v>
      </c>
      <c r="AL41">
        <f>VLOOKUP(AI41,AE40:AH49,4,FALSE)</f>
        <v>8</v>
      </c>
    </row>
    <row r="42" spans="6:38" ht="12.75">
      <c r="F42" t="str">
        <f>AI30</f>
        <v>ATM Norte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8</v>
      </c>
      <c r="M42">
        <f>K42-L42</f>
        <v>-4</v>
      </c>
      <c r="O42" t="str">
        <f>F42</f>
        <v>ATM Norte</v>
      </c>
      <c r="P42">
        <f>VLOOKUP(O42,$F$40:$M$49,5,FALSE)</f>
        <v>3</v>
      </c>
      <c r="Q42">
        <f>VLOOKUP(O42,$F$40:$M$49,8,FALSE)</f>
        <v>-4</v>
      </c>
      <c r="R42">
        <f>VLOOKUP(O42,$F$40:$M$49,6,FALSE)</f>
        <v>4</v>
      </c>
      <c r="S42" t="str">
        <f>IF(AND(P40=P42,Q40=Q42,R42&gt;R40),O40,O42)</f>
        <v>ATM Norte</v>
      </c>
      <c r="T42">
        <f>VLOOKUP(S42,$O$40:$R$49,2,FALSE)</f>
        <v>3</v>
      </c>
      <c r="U42">
        <f>VLOOKUP(S42,$O$40:$R$49,3,FALSE)</f>
        <v>-4</v>
      </c>
      <c r="V42">
        <f>VLOOKUP(S42,$O$40:$R$49,4,FALSE)</f>
        <v>4</v>
      </c>
      <c r="W42" t="str">
        <f>S42</f>
        <v>ATM Norte</v>
      </c>
      <c r="X42">
        <f>VLOOKUP(W42,$S$40:$V$49,2,FALSE)</f>
        <v>3</v>
      </c>
      <c r="Y42">
        <f>VLOOKUP(W42,$S$40:$V$49,3,FALSE)</f>
        <v>-4</v>
      </c>
      <c r="Z42">
        <f>VLOOKUP(W42,$S$40:$V$49,4,FALSE)</f>
        <v>4</v>
      </c>
      <c r="AA42" t="str">
        <f>IF(AND(X41=X42,Y41=Y42,Z42&gt;Z41),W41,W42)</f>
        <v>ATM Norte</v>
      </c>
      <c r="AB42">
        <f>VLOOKUP(AA42,W40:Z49,2,FALSE)</f>
        <v>3</v>
      </c>
      <c r="AC42">
        <f>VLOOKUP(AA42,W40:Z49,3,FALSE)</f>
        <v>-4</v>
      </c>
      <c r="AD42">
        <f>VLOOKUP(AA42,W40:Z49,4,FALSE)</f>
        <v>4</v>
      </c>
      <c r="AE42" t="str">
        <f>AA42</f>
        <v>ATM Norte</v>
      </c>
      <c r="AF42">
        <f>VLOOKUP(AE42,AA40:AD49,2,FALSE)</f>
        <v>3</v>
      </c>
      <c r="AG42">
        <f>VLOOKUP(AE42,AA40:AD49,3,FALSE)</f>
        <v>-4</v>
      </c>
      <c r="AH42">
        <f>VLOOKUP(AE42,AA40:AD49,4,FALSE)</f>
        <v>4</v>
      </c>
      <c r="AI42" t="str">
        <f>IF(AND(AF42=AF43,AG42=AG43,AH43&gt;AH42),AE43,AE42)</f>
        <v>ATM Norte</v>
      </c>
      <c r="AJ42">
        <f>VLOOKUP(AI42,AE40:AH49,2,FALSE)</f>
        <v>3</v>
      </c>
      <c r="AK42">
        <f>VLOOKUP(AI42,AE40:AH49,3,FALSE)</f>
        <v>-4</v>
      </c>
      <c r="AL42">
        <f>VLOOKUP(AI42,AE40:AH49,4,FALSE)</f>
        <v>4</v>
      </c>
    </row>
    <row r="43" spans="6:38" ht="12.75">
      <c r="F43" t="str">
        <f>AI31</f>
        <v>C.D. Yacal</v>
      </c>
      <c r="J43">
        <f>VLOOKUP(F43,$F$16:$M$25,8,FALSE)</f>
        <v>0</v>
      </c>
      <c r="K43">
        <f>VLOOKUP(F43,$F$16:$M$25,6,FALSE)</f>
        <v>3</v>
      </c>
      <c r="L43">
        <f>VLOOKUP(F43,$F$16:$M$25,7,FALSE)</f>
        <v>9</v>
      </c>
      <c r="M43">
        <f>K43-L43</f>
        <v>-6</v>
      </c>
      <c r="O43" t="str">
        <f>F43</f>
        <v>C.D. Yacal</v>
      </c>
      <c r="P43">
        <f>VLOOKUP(O43,$F$40:$M$49,5,FALSE)</f>
        <v>0</v>
      </c>
      <c r="Q43">
        <f>VLOOKUP(O43,$F$40:$M$49,8,FALSE)</f>
        <v>-6</v>
      </c>
      <c r="R43">
        <f>VLOOKUP(O43,$F$40:$M$49,6,FALSE)</f>
        <v>3</v>
      </c>
      <c r="S43" t="str">
        <f>O43</f>
        <v>C.D. Yacal</v>
      </c>
      <c r="T43">
        <f>VLOOKUP(S43,$O$40:$R$49,2,FALSE)</f>
        <v>0</v>
      </c>
      <c r="U43">
        <f>VLOOKUP(S43,$O$40:$R$49,3,FALSE)</f>
        <v>-6</v>
      </c>
      <c r="V43">
        <f>VLOOKUP(S43,$O$40:$R$49,4,FALSE)</f>
        <v>3</v>
      </c>
      <c r="W43" t="str">
        <f>IF(AND(T40=T43,U40=U43,V43&gt;V40),S40,S43)</f>
        <v>C.D. Yacal</v>
      </c>
      <c r="X43">
        <f>VLOOKUP(W43,$S$40:$V$49,2,FALSE)</f>
        <v>0</v>
      </c>
      <c r="Y43">
        <f>VLOOKUP(W43,$S$40:$V$49,3,FALSE)</f>
        <v>-6</v>
      </c>
      <c r="Z43">
        <f>VLOOKUP(W43,$S$40:$V$49,4,FALSE)</f>
        <v>3</v>
      </c>
      <c r="AA43" t="str">
        <f>W43</f>
        <v>C.D. Yacal</v>
      </c>
      <c r="AB43">
        <f>VLOOKUP(AA43,W40:Z49,2,FALSE)</f>
        <v>0</v>
      </c>
      <c r="AC43">
        <f>VLOOKUP(AA43,W40:Z49,3,FALSE)</f>
        <v>-6</v>
      </c>
      <c r="AD43">
        <f>VLOOKUP(AA43,W40:Z49,4,FALSE)</f>
        <v>3</v>
      </c>
      <c r="AE43" t="str">
        <f>IF(AND(AB41=AB43,AC41=AC43,AD43&gt;AD41),AA41,AA43)</f>
        <v>C.D. Yacal</v>
      </c>
      <c r="AF43">
        <f>VLOOKUP(AE43,AA40:AD49,2,FALSE)</f>
        <v>0</v>
      </c>
      <c r="AG43">
        <f>VLOOKUP(AE43,AA40:AD49,3,FALSE)</f>
        <v>-6</v>
      </c>
      <c r="AH43">
        <f>VLOOKUP(AE43,AA40:AD49,4,FALSE)</f>
        <v>3</v>
      </c>
      <c r="AI43" t="str">
        <f>IF(AND(AF42=AF43,AG42=AG43,AH43&gt;AH42),AE42,AE43)</f>
        <v>C.D. Yacal</v>
      </c>
      <c r="AJ43">
        <f>VLOOKUP(AI43,AE40:AH49,2,FALSE)</f>
        <v>0</v>
      </c>
      <c r="AK43">
        <f>VLOOKUP(AI43,AE40:AH49,3,FALSE)</f>
        <v>-6</v>
      </c>
      <c r="AL43">
        <f>VLOOKUP(AI43,AE40:AH49,4,FALSE)</f>
        <v>3</v>
      </c>
    </row>
    <row r="51" ht="12.75">
      <c r="F51" t="s">
        <v>24</v>
      </c>
    </row>
    <row r="52" spans="6:13" ht="12.75">
      <c r="F52" t="str">
        <f>AI40</f>
        <v>IES Cruz de Piedra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2</v>
      </c>
      <c r="M52">
        <f>VLOOKUP(F52,$F$16:$M$25,8,FALSE)</f>
        <v>9</v>
      </c>
    </row>
    <row r="53" spans="6:13" ht="12.75">
      <c r="F53" t="str">
        <f>AI41</f>
        <v>C.T.M. Celada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8</v>
      </c>
      <c r="L53">
        <f>VLOOKUP(F53,$F$16:$M$25,7,FALSE)</f>
        <v>5</v>
      </c>
      <c r="M53">
        <f>VLOOKUP(F53,$F$16:$M$25,8,FALSE)</f>
        <v>6</v>
      </c>
    </row>
    <row r="54" spans="6:13" ht="12.75">
      <c r="F54" t="str">
        <f>AI42</f>
        <v>ATM Norte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8</v>
      </c>
      <c r="M54">
        <f>VLOOKUP(F54,$F$16:$M$25,8,FALSE)</f>
        <v>3</v>
      </c>
    </row>
    <row r="55" spans="6:13" ht="12.75">
      <c r="F55" t="str">
        <f>AI43</f>
        <v>C.D. Yacal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3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6" t="s">
        <v>25</v>
      </c>
      <c r="B2" s="126"/>
      <c r="C2" s="126"/>
      <c r="D2" s="126"/>
      <c r="E2" s="12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2012-06-17T22:32:18Z</cp:lastPrinted>
  <dcterms:created xsi:type="dcterms:W3CDTF">2001-10-15T19:26:14Z</dcterms:created>
  <dcterms:modified xsi:type="dcterms:W3CDTF">2012-06-17T22:32:51Z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